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o-adshare\share\Share\OA\OOM\AGG\AGG\DBSC\Staff\Ryberg, S\Personal\"/>
    </mc:Choice>
  </mc:AlternateContent>
  <xr:revisionPtr revIDLastSave="0" documentId="8_{4D979683-79E4-4A03-8708-17F88A009DE1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Setup" sheetId="1" r:id="rId1"/>
    <sheet name="Customers" sheetId="2" r:id="rId2"/>
    <sheet name="Pricing Calculator" sheetId="3" r:id="rId3"/>
    <sheet name="Jobs" sheetId="4" r:id="rId4"/>
    <sheet name="Invoice Register" sheetId="5" r:id="rId5"/>
    <sheet name="Invoice Builder" sheetId="6" r:id="rId6"/>
    <sheet name="Expenses" sheetId="7" r:id="rId7"/>
    <sheet name="Dashboard" sheetId="8" r:id="rId8"/>
    <sheet name="Start Here" sheetId="9" r:id="rId9"/>
    <sheet name="Invoice Input" sheetId="10" r:id="rId10"/>
    <sheet name="Job Service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4" i="11" l="1"/>
  <c r="H504" i="11"/>
  <c r="G504" i="11"/>
  <c r="E504" i="11"/>
  <c r="B504" i="11"/>
  <c r="G503" i="11"/>
  <c r="H503" i="11" s="1"/>
  <c r="E503" i="11"/>
  <c r="B503" i="11"/>
  <c r="I503" i="11" s="1"/>
  <c r="I502" i="11"/>
  <c r="H502" i="11"/>
  <c r="G502" i="11"/>
  <c r="E502" i="11"/>
  <c r="B502" i="11"/>
  <c r="G501" i="11"/>
  <c r="H501" i="11" s="1"/>
  <c r="E501" i="11"/>
  <c r="B501" i="11"/>
  <c r="I501" i="11" s="1"/>
  <c r="I500" i="11"/>
  <c r="G500" i="11"/>
  <c r="H500" i="11" s="1"/>
  <c r="E500" i="11"/>
  <c r="B500" i="11"/>
  <c r="G499" i="11"/>
  <c r="H499" i="11" s="1"/>
  <c r="E499" i="11"/>
  <c r="B499" i="11"/>
  <c r="I499" i="11" s="1"/>
  <c r="G498" i="11"/>
  <c r="H498" i="11" s="1"/>
  <c r="E498" i="11"/>
  <c r="B498" i="11"/>
  <c r="I498" i="11" s="1"/>
  <c r="I497" i="11"/>
  <c r="G497" i="11"/>
  <c r="H497" i="11" s="1"/>
  <c r="E497" i="11"/>
  <c r="B497" i="11"/>
  <c r="H496" i="11"/>
  <c r="G496" i="11"/>
  <c r="E496" i="11"/>
  <c r="B496" i="11"/>
  <c r="I496" i="11" s="1"/>
  <c r="I495" i="11"/>
  <c r="G495" i="11"/>
  <c r="H495" i="11" s="1"/>
  <c r="E495" i="11"/>
  <c r="B495" i="11"/>
  <c r="H494" i="11"/>
  <c r="G494" i="11"/>
  <c r="E494" i="11"/>
  <c r="B494" i="11"/>
  <c r="I494" i="11" s="1"/>
  <c r="G493" i="11"/>
  <c r="H493" i="11" s="1"/>
  <c r="E493" i="11"/>
  <c r="B493" i="11"/>
  <c r="I493" i="11" s="1"/>
  <c r="I492" i="11"/>
  <c r="H492" i="11"/>
  <c r="G492" i="11"/>
  <c r="E492" i="11"/>
  <c r="B492" i="11"/>
  <c r="G491" i="11"/>
  <c r="H491" i="11" s="1"/>
  <c r="E491" i="11"/>
  <c r="B491" i="11"/>
  <c r="I491" i="11" s="1"/>
  <c r="I490" i="11"/>
  <c r="H490" i="11"/>
  <c r="G490" i="11"/>
  <c r="E490" i="11"/>
  <c r="B490" i="11"/>
  <c r="G489" i="11"/>
  <c r="H489" i="11" s="1"/>
  <c r="E489" i="11"/>
  <c r="B489" i="11"/>
  <c r="I489" i="11" s="1"/>
  <c r="I488" i="11"/>
  <c r="G488" i="11"/>
  <c r="H488" i="11" s="1"/>
  <c r="E488" i="11"/>
  <c r="B488" i="11"/>
  <c r="G487" i="11"/>
  <c r="H487" i="11" s="1"/>
  <c r="E487" i="11"/>
  <c r="B487" i="11"/>
  <c r="I487" i="11" s="1"/>
  <c r="G486" i="11"/>
  <c r="H486" i="11" s="1"/>
  <c r="E486" i="11"/>
  <c r="B486" i="11"/>
  <c r="I486" i="11" s="1"/>
  <c r="I485" i="11"/>
  <c r="G485" i="11"/>
  <c r="H485" i="11" s="1"/>
  <c r="E485" i="11"/>
  <c r="B485" i="11"/>
  <c r="H484" i="11"/>
  <c r="G484" i="11"/>
  <c r="E484" i="11"/>
  <c r="B484" i="11"/>
  <c r="I484" i="11" s="1"/>
  <c r="I483" i="11"/>
  <c r="G483" i="11"/>
  <c r="H483" i="11" s="1"/>
  <c r="E483" i="11"/>
  <c r="B483" i="11"/>
  <c r="H482" i="11"/>
  <c r="G482" i="11"/>
  <c r="E482" i="11"/>
  <c r="B482" i="11"/>
  <c r="I482" i="11" s="1"/>
  <c r="G481" i="11"/>
  <c r="H481" i="11" s="1"/>
  <c r="E481" i="11"/>
  <c r="B481" i="11"/>
  <c r="I481" i="11" s="1"/>
  <c r="I480" i="11"/>
  <c r="H480" i="11"/>
  <c r="G480" i="11"/>
  <c r="E480" i="11"/>
  <c r="B480" i="11"/>
  <c r="G479" i="11"/>
  <c r="H479" i="11" s="1"/>
  <c r="E479" i="11"/>
  <c r="B479" i="11"/>
  <c r="I479" i="11" s="1"/>
  <c r="I478" i="11"/>
  <c r="H478" i="11"/>
  <c r="G478" i="11"/>
  <c r="E478" i="11"/>
  <c r="B478" i="11"/>
  <c r="G477" i="11"/>
  <c r="H477" i="11" s="1"/>
  <c r="E477" i="11"/>
  <c r="B477" i="11"/>
  <c r="I477" i="11" s="1"/>
  <c r="I476" i="11"/>
  <c r="G476" i="11"/>
  <c r="H476" i="11" s="1"/>
  <c r="E476" i="11"/>
  <c r="B476" i="11"/>
  <c r="G475" i="11"/>
  <c r="H475" i="11" s="1"/>
  <c r="E475" i="11"/>
  <c r="B475" i="11"/>
  <c r="I475" i="11" s="1"/>
  <c r="G474" i="11"/>
  <c r="H474" i="11" s="1"/>
  <c r="E474" i="11"/>
  <c r="B474" i="11"/>
  <c r="I474" i="11" s="1"/>
  <c r="I473" i="11"/>
  <c r="G473" i="11"/>
  <c r="H473" i="11" s="1"/>
  <c r="E473" i="11"/>
  <c r="B473" i="11"/>
  <c r="H472" i="11"/>
  <c r="G472" i="11"/>
  <c r="E472" i="11"/>
  <c r="B472" i="11"/>
  <c r="I472" i="11" s="1"/>
  <c r="I471" i="11"/>
  <c r="G471" i="11"/>
  <c r="H471" i="11" s="1"/>
  <c r="E471" i="11"/>
  <c r="B471" i="11"/>
  <c r="H470" i="11"/>
  <c r="G470" i="11"/>
  <c r="E470" i="11"/>
  <c r="B470" i="11"/>
  <c r="I470" i="11" s="1"/>
  <c r="G469" i="11"/>
  <c r="H469" i="11" s="1"/>
  <c r="E469" i="11"/>
  <c r="B469" i="11"/>
  <c r="I469" i="11" s="1"/>
  <c r="I468" i="11"/>
  <c r="H468" i="11"/>
  <c r="G468" i="11"/>
  <c r="E468" i="11"/>
  <c r="B468" i="11"/>
  <c r="G467" i="11"/>
  <c r="H467" i="11" s="1"/>
  <c r="E467" i="11"/>
  <c r="B467" i="11"/>
  <c r="I467" i="11" s="1"/>
  <c r="I466" i="11"/>
  <c r="H466" i="11"/>
  <c r="G466" i="11"/>
  <c r="E466" i="11"/>
  <c r="B466" i="11"/>
  <c r="G465" i="11"/>
  <c r="H465" i="11" s="1"/>
  <c r="E465" i="11"/>
  <c r="B465" i="11"/>
  <c r="I465" i="11" s="1"/>
  <c r="I464" i="11"/>
  <c r="G464" i="11"/>
  <c r="H464" i="11" s="1"/>
  <c r="E464" i="11"/>
  <c r="B464" i="11"/>
  <c r="I463" i="11"/>
  <c r="G463" i="11"/>
  <c r="H463" i="11" s="1"/>
  <c r="E463" i="11"/>
  <c r="B463" i="11"/>
  <c r="G462" i="11"/>
  <c r="H462" i="11" s="1"/>
  <c r="E462" i="11"/>
  <c r="B462" i="11"/>
  <c r="I462" i="11" s="1"/>
  <c r="I461" i="11"/>
  <c r="G461" i="11"/>
  <c r="H461" i="11" s="1"/>
  <c r="E461" i="11"/>
  <c r="B461" i="11"/>
  <c r="H460" i="11"/>
  <c r="G460" i="11"/>
  <c r="E460" i="11"/>
  <c r="B460" i="11"/>
  <c r="I460" i="11" s="1"/>
  <c r="I459" i="11"/>
  <c r="G459" i="11"/>
  <c r="H459" i="11" s="1"/>
  <c r="E459" i="11"/>
  <c r="B459" i="11"/>
  <c r="H458" i="11"/>
  <c r="G458" i="11"/>
  <c r="E458" i="11"/>
  <c r="B458" i="11"/>
  <c r="I458" i="11" s="1"/>
  <c r="G457" i="11"/>
  <c r="H457" i="11" s="1"/>
  <c r="E457" i="11"/>
  <c r="B457" i="11"/>
  <c r="I457" i="11" s="1"/>
  <c r="I456" i="11"/>
  <c r="H456" i="11"/>
  <c r="G456" i="11"/>
  <c r="E456" i="11"/>
  <c r="B456" i="11"/>
  <c r="G455" i="11"/>
  <c r="H455" i="11" s="1"/>
  <c r="E455" i="11"/>
  <c r="B455" i="11"/>
  <c r="I455" i="11" s="1"/>
  <c r="I454" i="11"/>
  <c r="H454" i="11"/>
  <c r="G454" i="11"/>
  <c r="E454" i="11"/>
  <c r="B454" i="11"/>
  <c r="G453" i="11"/>
  <c r="H453" i="11" s="1"/>
  <c r="E453" i="11"/>
  <c r="B453" i="11"/>
  <c r="I453" i="11" s="1"/>
  <c r="I452" i="11"/>
  <c r="G452" i="11"/>
  <c r="H452" i="11" s="1"/>
  <c r="E452" i="11"/>
  <c r="B452" i="11"/>
  <c r="I451" i="11"/>
  <c r="G451" i="11"/>
  <c r="H451" i="11" s="1"/>
  <c r="E451" i="11"/>
  <c r="B451" i="11"/>
  <c r="G450" i="11"/>
  <c r="H450" i="11" s="1"/>
  <c r="E450" i="11"/>
  <c r="B450" i="11"/>
  <c r="I450" i="11" s="1"/>
  <c r="I449" i="11"/>
  <c r="G449" i="11"/>
  <c r="H449" i="11" s="1"/>
  <c r="E449" i="11"/>
  <c r="B449" i="11"/>
  <c r="H448" i="11"/>
  <c r="G448" i="11"/>
  <c r="E448" i="11"/>
  <c r="B448" i="11"/>
  <c r="I448" i="11" s="1"/>
  <c r="I447" i="11"/>
  <c r="G447" i="11"/>
  <c r="H447" i="11" s="1"/>
  <c r="E447" i="11"/>
  <c r="B447" i="11"/>
  <c r="H446" i="11"/>
  <c r="G446" i="11"/>
  <c r="E446" i="11"/>
  <c r="B446" i="11"/>
  <c r="I446" i="11" s="1"/>
  <c r="G445" i="11"/>
  <c r="H445" i="11" s="1"/>
  <c r="E445" i="11"/>
  <c r="B445" i="11"/>
  <c r="I445" i="11" s="1"/>
  <c r="I444" i="11"/>
  <c r="H444" i="11"/>
  <c r="G444" i="11"/>
  <c r="E444" i="11"/>
  <c r="B444" i="11"/>
  <c r="G443" i="11"/>
  <c r="H443" i="11" s="1"/>
  <c r="E443" i="11"/>
  <c r="B443" i="11"/>
  <c r="I443" i="11" s="1"/>
  <c r="I442" i="11"/>
  <c r="H442" i="11"/>
  <c r="G442" i="11"/>
  <c r="E442" i="11"/>
  <c r="B442" i="11"/>
  <c r="G441" i="11"/>
  <c r="H441" i="11" s="1"/>
  <c r="E441" i="11"/>
  <c r="B441" i="11"/>
  <c r="I441" i="11" s="1"/>
  <c r="I440" i="11"/>
  <c r="G440" i="11"/>
  <c r="H440" i="11" s="1"/>
  <c r="E440" i="11"/>
  <c r="B440" i="11"/>
  <c r="I439" i="11"/>
  <c r="G439" i="11"/>
  <c r="H439" i="11" s="1"/>
  <c r="E439" i="11"/>
  <c r="B439" i="11"/>
  <c r="G438" i="11"/>
  <c r="H438" i="11" s="1"/>
  <c r="E438" i="11"/>
  <c r="B438" i="11"/>
  <c r="I438" i="11" s="1"/>
  <c r="I437" i="11"/>
  <c r="G437" i="11"/>
  <c r="H437" i="11" s="1"/>
  <c r="E437" i="11"/>
  <c r="B437" i="11"/>
  <c r="H436" i="11"/>
  <c r="G436" i="11"/>
  <c r="E436" i="11"/>
  <c r="B436" i="11"/>
  <c r="I436" i="11" s="1"/>
  <c r="I435" i="11"/>
  <c r="G435" i="11"/>
  <c r="H435" i="11" s="1"/>
  <c r="E435" i="11"/>
  <c r="B435" i="11"/>
  <c r="H434" i="11"/>
  <c r="G434" i="11"/>
  <c r="E434" i="11"/>
  <c r="B434" i="11"/>
  <c r="I434" i="11" s="1"/>
  <c r="G433" i="11"/>
  <c r="H433" i="11" s="1"/>
  <c r="E433" i="11"/>
  <c r="B433" i="11"/>
  <c r="I433" i="11" s="1"/>
  <c r="I432" i="11"/>
  <c r="H432" i="11"/>
  <c r="G432" i="11"/>
  <c r="E432" i="11"/>
  <c r="B432" i="11"/>
  <c r="G431" i="11"/>
  <c r="H431" i="11" s="1"/>
  <c r="E431" i="11"/>
  <c r="B431" i="11"/>
  <c r="I431" i="11" s="1"/>
  <c r="I430" i="11"/>
  <c r="H430" i="11"/>
  <c r="G430" i="11"/>
  <c r="E430" i="11"/>
  <c r="B430" i="11"/>
  <c r="G429" i="11"/>
  <c r="H429" i="11" s="1"/>
  <c r="E429" i="11"/>
  <c r="B429" i="11"/>
  <c r="I429" i="11" s="1"/>
  <c r="I428" i="11"/>
  <c r="G428" i="11"/>
  <c r="H428" i="11" s="1"/>
  <c r="E428" i="11"/>
  <c r="B428" i="11"/>
  <c r="I427" i="11"/>
  <c r="G427" i="11"/>
  <c r="H427" i="11" s="1"/>
  <c r="E427" i="11"/>
  <c r="B427" i="11"/>
  <c r="G426" i="11"/>
  <c r="H426" i="11" s="1"/>
  <c r="E426" i="11"/>
  <c r="B426" i="11"/>
  <c r="I426" i="11" s="1"/>
  <c r="I425" i="11"/>
  <c r="G425" i="11"/>
  <c r="H425" i="11" s="1"/>
  <c r="E425" i="11"/>
  <c r="B425" i="11"/>
  <c r="H424" i="11"/>
  <c r="G424" i="11"/>
  <c r="E424" i="11"/>
  <c r="B424" i="11"/>
  <c r="I424" i="11" s="1"/>
  <c r="I423" i="11"/>
  <c r="G423" i="11"/>
  <c r="H423" i="11" s="1"/>
  <c r="E423" i="11"/>
  <c r="B423" i="11"/>
  <c r="H422" i="11"/>
  <c r="G422" i="11"/>
  <c r="E422" i="11"/>
  <c r="B422" i="11"/>
  <c r="I422" i="11" s="1"/>
  <c r="G421" i="11"/>
  <c r="H421" i="11" s="1"/>
  <c r="E421" i="11"/>
  <c r="B421" i="11"/>
  <c r="I421" i="11" s="1"/>
  <c r="I420" i="11"/>
  <c r="H420" i="11"/>
  <c r="G420" i="11"/>
  <c r="E420" i="11"/>
  <c r="B420" i="11"/>
  <c r="H419" i="11"/>
  <c r="G419" i="11"/>
  <c r="E419" i="11"/>
  <c r="B419" i="11"/>
  <c r="I419" i="11" s="1"/>
  <c r="I418" i="11"/>
  <c r="H418" i="11"/>
  <c r="G418" i="11"/>
  <c r="E418" i="11"/>
  <c r="B418" i="11"/>
  <c r="G417" i="11"/>
  <c r="H417" i="11" s="1"/>
  <c r="E417" i="11"/>
  <c r="B417" i="11"/>
  <c r="I417" i="11" s="1"/>
  <c r="I416" i="11"/>
  <c r="G416" i="11"/>
  <c r="H416" i="11" s="1"/>
  <c r="E416" i="11"/>
  <c r="B416" i="11"/>
  <c r="I415" i="11"/>
  <c r="G415" i="11"/>
  <c r="H415" i="11" s="1"/>
  <c r="E415" i="11"/>
  <c r="B415" i="11"/>
  <c r="G414" i="11"/>
  <c r="H414" i="11" s="1"/>
  <c r="E414" i="11"/>
  <c r="B414" i="11"/>
  <c r="I414" i="11" s="1"/>
  <c r="I413" i="11"/>
  <c r="G413" i="11"/>
  <c r="H413" i="11" s="1"/>
  <c r="E413" i="11"/>
  <c r="B413" i="11"/>
  <c r="H412" i="11"/>
  <c r="G412" i="11"/>
  <c r="E412" i="11"/>
  <c r="B412" i="11"/>
  <c r="I412" i="11" s="1"/>
  <c r="I411" i="11"/>
  <c r="G411" i="11"/>
  <c r="H411" i="11" s="1"/>
  <c r="E411" i="11"/>
  <c r="B411" i="11"/>
  <c r="G410" i="11"/>
  <c r="H410" i="11" s="1"/>
  <c r="E410" i="11"/>
  <c r="B410" i="11"/>
  <c r="I410" i="11" s="1"/>
  <c r="G409" i="11"/>
  <c r="H409" i="11" s="1"/>
  <c r="E409" i="11"/>
  <c r="B409" i="11"/>
  <c r="I409" i="11" s="1"/>
  <c r="I408" i="11"/>
  <c r="H408" i="11"/>
  <c r="G408" i="11"/>
  <c r="E408" i="11"/>
  <c r="B408" i="11"/>
  <c r="H407" i="11"/>
  <c r="G407" i="11"/>
  <c r="E407" i="11"/>
  <c r="B407" i="11"/>
  <c r="I407" i="11" s="1"/>
  <c r="I406" i="11"/>
  <c r="H406" i="11"/>
  <c r="G406" i="11"/>
  <c r="E406" i="11"/>
  <c r="B406" i="11"/>
  <c r="G405" i="11"/>
  <c r="H405" i="11" s="1"/>
  <c r="E405" i="11"/>
  <c r="B405" i="11"/>
  <c r="I405" i="11" s="1"/>
  <c r="G404" i="11"/>
  <c r="H404" i="11" s="1"/>
  <c r="E404" i="11"/>
  <c r="B404" i="11"/>
  <c r="I404" i="11" s="1"/>
  <c r="I403" i="11"/>
  <c r="G403" i="11"/>
  <c r="H403" i="11" s="1"/>
  <c r="E403" i="11"/>
  <c r="B403" i="11"/>
  <c r="G402" i="11"/>
  <c r="H402" i="11" s="1"/>
  <c r="E402" i="11"/>
  <c r="B402" i="11"/>
  <c r="I402" i="11" s="1"/>
  <c r="I401" i="11"/>
  <c r="G401" i="11"/>
  <c r="H401" i="11" s="1"/>
  <c r="E401" i="11"/>
  <c r="B401" i="11"/>
  <c r="G400" i="11"/>
  <c r="H400" i="11" s="1"/>
  <c r="E400" i="11"/>
  <c r="B400" i="11"/>
  <c r="I400" i="11" s="1"/>
  <c r="G399" i="11"/>
  <c r="H399" i="11" s="1"/>
  <c r="E399" i="11"/>
  <c r="B399" i="11"/>
  <c r="I399" i="11" s="1"/>
  <c r="G398" i="11"/>
  <c r="H398" i="11" s="1"/>
  <c r="E398" i="11"/>
  <c r="B398" i="11"/>
  <c r="I398" i="11" s="1"/>
  <c r="G397" i="11"/>
  <c r="H397" i="11" s="1"/>
  <c r="E397" i="11"/>
  <c r="B397" i="11"/>
  <c r="I397" i="11" s="1"/>
  <c r="I396" i="11"/>
  <c r="H396" i="11"/>
  <c r="G396" i="11"/>
  <c r="E396" i="11"/>
  <c r="B396" i="11"/>
  <c r="H395" i="11"/>
  <c r="G395" i="11"/>
  <c r="E395" i="11"/>
  <c r="B395" i="11"/>
  <c r="I395" i="11" s="1"/>
  <c r="I394" i="11"/>
  <c r="H394" i="11"/>
  <c r="G394" i="11"/>
  <c r="E394" i="11"/>
  <c r="B394" i="11"/>
  <c r="G393" i="11"/>
  <c r="H393" i="11" s="1"/>
  <c r="E393" i="11"/>
  <c r="B393" i="11"/>
  <c r="I393" i="11" s="1"/>
  <c r="G392" i="11"/>
  <c r="H392" i="11" s="1"/>
  <c r="E392" i="11"/>
  <c r="B392" i="11"/>
  <c r="I392" i="11" s="1"/>
  <c r="I391" i="11"/>
  <c r="G391" i="11"/>
  <c r="H391" i="11" s="1"/>
  <c r="E391" i="11"/>
  <c r="B391" i="11"/>
  <c r="G390" i="11"/>
  <c r="H390" i="11" s="1"/>
  <c r="E390" i="11"/>
  <c r="B390" i="11"/>
  <c r="I390" i="11" s="1"/>
  <c r="I389" i="11"/>
  <c r="G389" i="11"/>
  <c r="H389" i="11" s="1"/>
  <c r="E389" i="11"/>
  <c r="B389" i="11"/>
  <c r="G388" i="11"/>
  <c r="H388" i="11" s="1"/>
  <c r="E388" i="11"/>
  <c r="B388" i="11"/>
  <c r="I388" i="11" s="1"/>
  <c r="G387" i="11"/>
  <c r="H387" i="11" s="1"/>
  <c r="E387" i="11"/>
  <c r="B387" i="11"/>
  <c r="I387" i="11" s="1"/>
  <c r="H386" i="11"/>
  <c r="G386" i="11"/>
  <c r="E386" i="11"/>
  <c r="B386" i="11"/>
  <c r="I386" i="11" s="1"/>
  <c r="G385" i="11"/>
  <c r="H385" i="11" s="1"/>
  <c r="E385" i="11"/>
  <c r="B385" i="11"/>
  <c r="I385" i="11" s="1"/>
  <c r="I384" i="11"/>
  <c r="H384" i="11"/>
  <c r="G384" i="11"/>
  <c r="E384" i="11"/>
  <c r="B384" i="11"/>
  <c r="H383" i="11"/>
  <c r="G383" i="11"/>
  <c r="E383" i="11"/>
  <c r="B383" i="11"/>
  <c r="I383" i="11" s="1"/>
  <c r="I382" i="11"/>
  <c r="H382" i="11"/>
  <c r="G382" i="11"/>
  <c r="E382" i="11"/>
  <c r="B382" i="11"/>
  <c r="G381" i="11"/>
  <c r="H381" i="11" s="1"/>
  <c r="E381" i="11"/>
  <c r="B381" i="11"/>
  <c r="I381" i="11" s="1"/>
  <c r="G380" i="11"/>
  <c r="H380" i="11" s="1"/>
  <c r="E380" i="11"/>
  <c r="B380" i="11"/>
  <c r="I380" i="11" s="1"/>
  <c r="I379" i="11"/>
  <c r="G379" i="11"/>
  <c r="H379" i="11" s="1"/>
  <c r="E379" i="11"/>
  <c r="B379" i="11"/>
  <c r="G378" i="11"/>
  <c r="H378" i="11" s="1"/>
  <c r="E378" i="11"/>
  <c r="B378" i="11"/>
  <c r="I378" i="11" s="1"/>
  <c r="I377" i="11"/>
  <c r="G377" i="11"/>
  <c r="H377" i="11" s="1"/>
  <c r="E377" i="11"/>
  <c r="B377" i="11"/>
  <c r="G376" i="11"/>
  <c r="H376" i="11" s="1"/>
  <c r="E376" i="11"/>
  <c r="B376" i="11"/>
  <c r="I376" i="11" s="1"/>
  <c r="G375" i="11"/>
  <c r="H375" i="11" s="1"/>
  <c r="E375" i="11"/>
  <c r="B375" i="11"/>
  <c r="I375" i="11" s="1"/>
  <c r="G374" i="11"/>
  <c r="H374" i="11" s="1"/>
  <c r="E374" i="11"/>
  <c r="B374" i="11"/>
  <c r="I374" i="11" s="1"/>
  <c r="G373" i="11"/>
  <c r="H373" i="11" s="1"/>
  <c r="E373" i="11"/>
  <c r="B373" i="11"/>
  <c r="I373" i="11" s="1"/>
  <c r="I372" i="11"/>
  <c r="H372" i="11"/>
  <c r="G372" i="11"/>
  <c r="E372" i="11"/>
  <c r="B372" i="11"/>
  <c r="H371" i="11"/>
  <c r="G371" i="11"/>
  <c r="E371" i="11"/>
  <c r="B371" i="11"/>
  <c r="I371" i="11" s="1"/>
  <c r="I370" i="11"/>
  <c r="H370" i="11"/>
  <c r="G370" i="11"/>
  <c r="E370" i="11"/>
  <c r="B370" i="11"/>
  <c r="G369" i="11"/>
  <c r="H369" i="11" s="1"/>
  <c r="E369" i="11"/>
  <c r="B369" i="11"/>
  <c r="I369" i="11" s="1"/>
  <c r="G368" i="11"/>
  <c r="H368" i="11" s="1"/>
  <c r="E368" i="11"/>
  <c r="B368" i="11"/>
  <c r="I368" i="11" s="1"/>
  <c r="I367" i="11"/>
  <c r="H367" i="11"/>
  <c r="G367" i="11"/>
  <c r="E367" i="11"/>
  <c r="B367" i="11"/>
  <c r="G366" i="11"/>
  <c r="H366" i="11" s="1"/>
  <c r="E366" i="11"/>
  <c r="B366" i="11"/>
  <c r="I366" i="11" s="1"/>
  <c r="I365" i="11"/>
  <c r="G365" i="11"/>
  <c r="H365" i="11" s="1"/>
  <c r="E365" i="11"/>
  <c r="B365" i="11"/>
  <c r="G364" i="11"/>
  <c r="H364" i="11" s="1"/>
  <c r="E364" i="11"/>
  <c r="B364" i="11"/>
  <c r="I364" i="11" s="1"/>
  <c r="G363" i="11"/>
  <c r="H363" i="11" s="1"/>
  <c r="E363" i="11"/>
  <c r="B363" i="11"/>
  <c r="I363" i="11" s="1"/>
  <c r="I362" i="11"/>
  <c r="G362" i="11"/>
  <c r="H362" i="11" s="1"/>
  <c r="E362" i="11"/>
  <c r="B362" i="11"/>
  <c r="G361" i="11"/>
  <c r="H361" i="11" s="1"/>
  <c r="E361" i="11"/>
  <c r="B361" i="11"/>
  <c r="I361" i="11" s="1"/>
  <c r="I360" i="11"/>
  <c r="G360" i="11"/>
  <c r="H360" i="11" s="1"/>
  <c r="E360" i="11"/>
  <c r="B360" i="11"/>
  <c r="H359" i="11"/>
  <c r="G359" i="11"/>
  <c r="E359" i="11"/>
  <c r="B359" i="11"/>
  <c r="I359" i="11" s="1"/>
  <c r="H358" i="11"/>
  <c r="G358" i="11"/>
  <c r="E358" i="11"/>
  <c r="B358" i="11"/>
  <c r="I358" i="11" s="1"/>
  <c r="G357" i="11"/>
  <c r="H357" i="11" s="1"/>
  <c r="E357" i="11"/>
  <c r="B357" i="11"/>
  <c r="I357" i="11" s="1"/>
  <c r="G356" i="11"/>
  <c r="H356" i="11" s="1"/>
  <c r="E356" i="11"/>
  <c r="B356" i="11"/>
  <c r="I356" i="11" s="1"/>
  <c r="I355" i="11"/>
  <c r="H355" i="11"/>
  <c r="G355" i="11"/>
  <c r="E355" i="11"/>
  <c r="B355" i="11"/>
  <c r="G354" i="11"/>
  <c r="H354" i="11" s="1"/>
  <c r="E354" i="11"/>
  <c r="B354" i="11"/>
  <c r="I354" i="11" s="1"/>
  <c r="I353" i="11"/>
  <c r="G353" i="11"/>
  <c r="H353" i="11" s="1"/>
  <c r="E353" i="11"/>
  <c r="B353" i="11"/>
  <c r="G352" i="11"/>
  <c r="H352" i="11" s="1"/>
  <c r="E352" i="11"/>
  <c r="B352" i="11"/>
  <c r="I352" i="11" s="1"/>
  <c r="G351" i="11"/>
  <c r="H351" i="11" s="1"/>
  <c r="E351" i="11"/>
  <c r="B351" i="11"/>
  <c r="I351" i="11" s="1"/>
  <c r="I350" i="11"/>
  <c r="G350" i="11"/>
  <c r="H350" i="11" s="1"/>
  <c r="E350" i="11"/>
  <c r="B350" i="11"/>
  <c r="G349" i="11"/>
  <c r="H349" i="11" s="1"/>
  <c r="E349" i="11"/>
  <c r="B349" i="11"/>
  <c r="I349" i="11" s="1"/>
  <c r="I348" i="11"/>
  <c r="G348" i="11"/>
  <c r="H348" i="11" s="1"/>
  <c r="E348" i="11"/>
  <c r="B348" i="11"/>
  <c r="H347" i="11"/>
  <c r="G347" i="11"/>
  <c r="E347" i="11"/>
  <c r="B347" i="11"/>
  <c r="I347" i="11" s="1"/>
  <c r="H346" i="11"/>
  <c r="G346" i="11"/>
  <c r="E346" i="11"/>
  <c r="B346" i="11"/>
  <c r="I346" i="11" s="1"/>
  <c r="G345" i="11"/>
  <c r="H345" i="11" s="1"/>
  <c r="E345" i="11"/>
  <c r="B345" i="11"/>
  <c r="I345" i="11" s="1"/>
  <c r="G344" i="11"/>
  <c r="H344" i="11" s="1"/>
  <c r="E344" i="11"/>
  <c r="B344" i="11"/>
  <c r="I344" i="11" s="1"/>
  <c r="I343" i="11"/>
  <c r="H343" i="11"/>
  <c r="G343" i="11"/>
  <c r="E343" i="11"/>
  <c r="B343" i="11"/>
  <c r="G342" i="11"/>
  <c r="H342" i="11" s="1"/>
  <c r="E342" i="11"/>
  <c r="B342" i="11"/>
  <c r="I342" i="11" s="1"/>
  <c r="I341" i="11"/>
  <c r="G341" i="11"/>
  <c r="H341" i="11" s="1"/>
  <c r="E341" i="11"/>
  <c r="B341" i="11"/>
  <c r="G340" i="11"/>
  <c r="H340" i="11" s="1"/>
  <c r="E340" i="11"/>
  <c r="B340" i="11"/>
  <c r="I340" i="11" s="1"/>
  <c r="G339" i="11"/>
  <c r="H339" i="11" s="1"/>
  <c r="E339" i="11"/>
  <c r="B339" i="11"/>
  <c r="I339" i="11" s="1"/>
  <c r="I338" i="11"/>
  <c r="G338" i="11"/>
  <c r="H338" i="11" s="1"/>
  <c r="E338" i="11"/>
  <c r="B338" i="11"/>
  <c r="G337" i="11"/>
  <c r="H337" i="11" s="1"/>
  <c r="E337" i="11"/>
  <c r="B337" i="11"/>
  <c r="I337" i="11" s="1"/>
  <c r="I336" i="11"/>
  <c r="G336" i="11"/>
  <c r="H336" i="11" s="1"/>
  <c r="E336" i="11"/>
  <c r="B336" i="11"/>
  <c r="H335" i="11"/>
  <c r="G335" i="11"/>
  <c r="E335" i="11"/>
  <c r="B335" i="11"/>
  <c r="I335" i="11" s="1"/>
  <c r="H334" i="11"/>
  <c r="G334" i="11"/>
  <c r="E334" i="11"/>
  <c r="B334" i="11"/>
  <c r="I334" i="11" s="1"/>
  <c r="G333" i="11"/>
  <c r="H333" i="11" s="1"/>
  <c r="E333" i="11"/>
  <c r="B333" i="11"/>
  <c r="I333" i="11" s="1"/>
  <c r="G332" i="11"/>
  <c r="H332" i="11" s="1"/>
  <c r="E332" i="11"/>
  <c r="B332" i="11"/>
  <c r="I332" i="11" s="1"/>
  <c r="I331" i="11"/>
  <c r="H331" i="11"/>
  <c r="G331" i="11"/>
  <c r="E331" i="11"/>
  <c r="B331" i="11"/>
  <c r="G330" i="11"/>
  <c r="H330" i="11" s="1"/>
  <c r="E330" i="11"/>
  <c r="B330" i="11"/>
  <c r="I330" i="11" s="1"/>
  <c r="I329" i="11"/>
  <c r="G329" i="11"/>
  <c r="H329" i="11" s="1"/>
  <c r="E329" i="11"/>
  <c r="B329" i="11"/>
  <c r="G328" i="11"/>
  <c r="H328" i="11" s="1"/>
  <c r="E328" i="11"/>
  <c r="B328" i="11"/>
  <c r="I328" i="11" s="1"/>
  <c r="G327" i="11"/>
  <c r="H327" i="11" s="1"/>
  <c r="E327" i="11"/>
  <c r="B327" i="11"/>
  <c r="I327" i="11" s="1"/>
  <c r="I326" i="11"/>
  <c r="G326" i="11"/>
  <c r="H326" i="11" s="1"/>
  <c r="E326" i="11"/>
  <c r="B326" i="11"/>
  <c r="G325" i="11"/>
  <c r="H325" i="11" s="1"/>
  <c r="E325" i="11"/>
  <c r="B325" i="11"/>
  <c r="I325" i="11" s="1"/>
  <c r="I324" i="11"/>
  <c r="G324" i="11"/>
  <c r="H324" i="11" s="1"/>
  <c r="E324" i="11"/>
  <c r="B324" i="11"/>
  <c r="H323" i="11"/>
  <c r="G323" i="11"/>
  <c r="E323" i="11"/>
  <c r="B323" i="11"/>
  <c r="I323" i="11" s="1"/>
  <c r="H322" i="11"/>
  <c r="G322" i="11"/>
  <c r="E322" i="11"/>
  <c r="B322" i="11"/>
  <c r="I322" i="11" s="1"/>
  <c r="G321" i="11"/>
  <c r="H321" i="11" s="1"/>
  <c r="E321" i="11"/>
  <c r="B321" i="11"/>
  <c r="I321" i="11" s="1"/>
  <c r="G320" i="11"/>
  <c r="H320" i="11" s="1"/>
  <c r="E320" i="11"/>
  <c r="B320" i="11"/>
  <c r="I320" i="11" s="1"/>
  <c r="I319" i="11"/>
  <c r="H319" i="11"/>
  <c r="G319" i="11"/>
  <c r="E319" i="11"/>
  <c r="B319" i="11"/>
  <c r="G318" i="11"/>
  <c r="H318" i="11" s="1"/>
  <c r="E318" i="11"/>
  <c r="B318" i="11"/>
  <c r="I318" i="11" s="1"/>
  <c r="I317" i="11"/>
  <c r="G317" i="11"/>
  <c r="H317" i="11" s="1"/>
  <c r="E317" i="11"/>
  <c r="B317" i="11"/>
  <c r="G316" i="11"/>
  <c r="H316" i="11" s="1"/>
  <c r="E316" i="11"/>
  <c r="B316" i="11"/>
  <c r="I316" i="11" s="1"/>
  <c r="G315" i="11"/>
  <c r="H315" i="11" s="1"/>
  <c r="E315" i="11"/>
  <c r="B315" i="11"/>
  <c r="I315" i="11" s="1"/>
  <c r="I314" i="11"/>
  <c r="G314" i="11"/>
  <c r="H314" i="11" s="1"/>
  <c r="E314" i="11"/>
  <c r="B314" i="11"/>
  <c r="G313" i="11"/>
  <c r="H313" i="11" s="1"/>
  <c r="E313" i="11"/>
  <c r="B313" i="11"/>
  <c r="I313" i="11" s="1"/>
  <c r="I312" i="11"/>
  <c r="G312" i="11"/>
  <c r="H312" i="11" s="1"/>
  <c r="E312" i="11"/>
  <c r="B312" i="11"/>
  <c r="H311" i="11"/>
  <c r="G311" i="11"/>
  <c r="E311" i="11"/>
  <c r="B311" i="11"/>
  <c r="I311" i="11" s="1"/>
  <c r="H310" i="11"/>
  <c r="G310" i="11"/>
  <c r="E310" i="11"/>
  <c r="B310" i="11"/>
  <c r="I310" i="11" s="1"/>
  <c r="G309" i="11"/>
  <c r="H309" i="11" s="1"/>
  <c r="E309" i="11"/>
  <c r="B309" i="11"/>
  <c r="I309" i="11" s="1"/>
  <c r="G308" i="11"/>
  <c r="H308" i="11" s="1"/>
  <c r="E308" i="11"/>
  <c r="B308" i="11"/>
  <c r="I308" i="11" s="1"/>
  <c r="I307" i="11"/>
  <c r="H307" i="11"/>
  <c r="G307" i="11"/>
  <c r="E307" i="11"/>
  <c r="B307" i="11"/>
  <c r="G306" i="11"/>
  <c r="H306" i="11" s="1"/>
  <c r="E306" i="11"/>
  <c r="B306" i="11"/>
  <c r="I306" i="11" s="1"/>
  <c r="I305" i="11"/>
  <c r="G305" i="11"/>
  <c r="H305" i="11" s="1"/>
  <c r="E305" i="11"/>
  <c r="B305" i="11"/>
  <c r="G304" i="11"/>
  <c r="H304" i="11" s="1"/>
  <c r="E304" i="11"/>
  <c r="B304" i="11"/>
  <c r="I304" i="11" s="1"/>
  <c r="G303" i="11"/>
  <c r="H303" i="11" s="1"/>
  <c r="E303" i="11"/>
  <c r="B303" i="11"/>
  <c r="I303" i="11" s="1"/>
  <c r="I302" i="11"/>
  <c r="G302" i="11"/>
  <c r="H302" i="11" s="1"/>
  <c r="E302" i="11"/>
  <c r="B302" i="11"/>
  <c r="G301" i="11"/>
  <c r="H301" i="11" s="1"/>
  <c r="E301" i="11"/>
  <c r="B301" i="11"/>
  <c r="I301" i="11" s="1"/>
  <c r="I300" i="11"/>
  <c r="G300" i="11"/>
  <c r="H300" i="11" s="1"/>
  <c r="E300" i="11"/>
  <c r="B300" i="11"/>
  <c r="H299" i="11"/>
  <c r="G299" i="11"/>
  <c r="E299" i="11"/>
  <c r="B299" i="11"/>
  <c r="I299" i="11" s="1"/>
  <c r="H298" i="11"/>
  <c r="G298" i="11"/>
  <c r="E298" i="11"/>
  <c r="B298" i="11"/>
  <c r="I298" i="11" s="1"/>
  <c r="G297" i="11"/>
  <c r="H297" i="11" s="1"/>
  <c r="E297" i="11"/>
  <c r="B297" i="11"/>
  <c r="I297" i="11" s="1"/>
  <c r="G296" i="11"/>
  <c r="H296" i="11" s="1"/>
  <c r="E296" i="11"/>
  <c r="B296" i="11"/>
  <c r="I296" i="11" s="1"/>
  <c r="I295" i="11"/>
  <c r="H295" i="11"/>
  <c r="G295" i="11"/>
  <c r="E295" i="11"/>
  <c r="B295" i="11"/>
  <c r="G294" i="11"/>
  <c r="H294" i="11" s="1"/>
  <c r="E294" i="11"/>
  <c r="B294" i="11"/>
  <c r="I294" i="11" s="1"/>
  <c r="I293" i="11"/>
  <c r="G293" i="11"/>
  <c r="H293" i="11" s="1"/>
  <c r="E293" i="11"/>
  <c r="B293" i="11"/>
  <c r="G292" i="11"/>
  <c r="H292" i="11" s="1"/>
  <c r="E292" i="11"/>
  <c r="B292" i="11"/>
  <c r="I292" i="11" s="1"/>
  <c r="G291" i="11"/>
  <c r="H291" i="11" s="1"/>
  <c r="E291" i="11"/>
  <c r="B291" i="11"/>
  <c r="I291" i="11" s="1"/>
  <c r="I290" i="11"/>
  <c r="G290" i="11"/>
  <c r="H290" i="11" s="1"/>
  <c r="E290" i="11"/>
  <c r="B290" i="11"/>
  <c r="G289" i="11"/>
  <c r="H289" i="11" s="1"/>
  <c r="E289" i="11"/>
  <c r="B289" i="11"/>
  <c r="I289" i="11" s="1"/>
  <c r="I288" i="11"/>
  <c r="G288" i="11"/>
  <c r="H288" i="11" s="1"/>
  <c r="E288" i="11"/>
  <c r="B288" i="11"/>
  <c r="H287" i="11"/>
  <c r="G287" i="11"/>
  <c r="E287" i="11"/>
  <c r="B287" i="11"/>
  <c r="I287" i="11" s="1"/>
  <c r="H286" i="11"/>
  <c r="G286" i="11"/>
  <c r="E286" i="11"/>
  <c r="B286" i="11"/>
  <c r="I286" i="11" s="1"/>
  <c r="G285" i="11"/>
  <c r="H285" i="11" s="1"/>
  <c r="E285" i="11"/>
  <c r="B285" i="11"/>
  <c r="I285" i="11" s="1"/>
  <c r="G284" i="11"/>
  <c r="H284" i="11" s="1"/>
  <c r="E284" i="11"/>
  <c r="B284" i="11"/>
  <c r="I284" i="11" s="1"/>
  <c r="I283" i="11"/>
  <c r="H283" i="11"/>
  <c r="G283" i="11"/>
  <c r="E283" i="11"/>
  <c r="B283" i="11"/>
  <c r="G282" i="11"/>
  <c r="H282" i="11" s="1"/>
  <c r="E282" i="11"/>
  <c r="B282" i="11"/>
  <c r="I282" i="11" s="1"/>
  <c r="I281" i="11"/>
  <c r="G281" i="11"/>
  <c r="H281" i="11" s="1"/>
  <c r="E281" i="11"/>
  <c r="B281" i="11"/>
  <c r="G280" i="11"/>
  <c r="H280" i="11" s="1"/>
  <c r="E280" i="11"/>
  <c r="B280" i="11"/>
  <c r="I280" i="11" s="1"/>
  <c r="G279" i="11"/>
  <c r="H279" i="11" s="1"/>
  <c r="E279" i="11"/>
  <c r="B279" i="11"/>
  <c r="I279" i="11" s="1"/>
  <c r="I278" i="11"/>
  <c r="G278" i="11"/>
  <c r="H278" i="11" s="1"/>
  <c r="E278" i="11"/>
  <c r="B278" i="11"/>
  <c r="G277" i="11"/>
  <c r="H277" i="11" s="1"/>
  <c r="E277" i="11"/>
  <c r="B277" i="11"/>
  <c r="I277" i="11" s="1"/>
  <c r="I276" i="11"/>
  <c r="G276" i="11"/>
  <c r="H276" i="11" s="1"/>
  <c r="E276" i="11"/>
  <c r="B276" i="11"/>
  <c r="H275" i="11"/>
  <c r="G275" i="11"/>
  <c r="E275" i="11"/>
  <c r="B275" i="11"/>
  <c r="I275" i="11" s="1"/>
  <c r="H274" i="11"/>
  <c r="G274" i="11"/>
  <c r="E274" i="11"/>
  <c r="B274" i="11"/>
  <c r="I274" i="11" s="1"/>
  <c r="G273" i="11"/>
  <c r="H273" i="11" s="1"/>
  <c r="E273" i="11"/>
  <c r="B273" i="11"/>
  <c r="I273" i="11" s="1"/>
  <c r="G272" i="11"/>
  <c r="H272" i="11" s="1"/>
  <c r="E272" i="11"/>
  <c r="B272" i="11"/>
  <c r="I272" i="11" s="1"/>
  <c r="I271" i="11"/>
  <c r="H271" i="11"/>
  <c r="G271" i="11"/>
  <c r="E271" i="11"/>
  <c r="B271" i="11"/>
  <c r="G270" i="11"/>
  <c r="H270" i="11" s="1"/>
  <c r="E270" i="11"/>
  <c r="B270" i="11"/>
  <c r="I270" i="11" s="1"/>
  <c r="I269" i="11"/>
  <c r="G269" i="11"/>
  <c r="H269" i="11" s="1"/>
  <c r="E269" i="11"/>
  <c r="B269" i="11"/>
  <c r="G268" i="11"/>
  <c r="H268" i="11" s="1"/>
  <c r="E268" i="11"/>
  <c r="B268" i="11"/>
  <c r="I268" i="11" s="1"/>
  <c r="G267" i="11"/>
  <c r="H267" i="11" s="1"/>
  <c r="E267" i="11"/>
  <c r="B267" i="11"/>
  <c r="I267" i="11" s="1"/>
  <c r="I266" i="11"/>
  <c r="G266" i="11"/>
  <c r="H266" i="11" s="1"/>
  <c r="E266" i="11"/>
  <c r="B266" i="11"/>
  <c r="G265" i="11"/>
  <c r="H265" i="11" s="1"/>
  <c r="E265" i="11"/>
  <c r="B265" i="11"/>
  <c r="I265" i="11" s="1"/>
  <c r="I264" i="11"/>
  <c r="G264" i="11"/>
  <c r="H264" i="11" s="1"/>
  <c r="E264" i="11"/>
  <c r="B264" i="11"/>
  <c r="H263" i="11"/>
  <c r="G263" i="11"/>
  <c r="E263" i="11"/>
  <c r="B263" i="11"/>
  <c r="I263" i="11" s="1"/>
  <c r="H262" i="11"/>
  <c r="G262" i="11"/>
  <c r="E262" i="11"/>
  <c r="B262" i="11"/>
  <c r="I262" i="11" s="1"/>
  <c r="G261" i="11"/>
  <c r="H261" i="11" s="1"/>
  <c r="E261" i="11"/>
  <c r="B261" i="11"/>
  <c r="I261" i="11" s="1"/>
  <c r="G260" i="11"/>
  <c r="H260" i="11" s="1"/>
  <c r="E260" i="11"/>
  <c r="B260" i="11"/>
  <c r="I260" i="11" s="1"/>
  <c r="I259" i="11"/>
  <c r="H259" i="11"/>
  <c r="G259" i="11"/>
  <c r="E259" i="11"/>
  <c r="B259" i="11"/>
  <c r="G258" i="11"/>
  <c r="H258" i="11" s="1"/>
  <c r="E258" i="11"/>
  <c r="B258" i="11"/>
  <c r="I258" i="11" s="1"/>
  <c r="I257" i="11"/>
  <c r="G257" i="11"/>
  <c r="H257" i="11" s="1"/>
  <c r="E257" i="11"/>
  <c r="B257" i="11"/>
  <c r="G256" i="11"/>
  <c r="H256" i="11" s="1"/>
  <c r="E256" i="11"/>
  <c r="B256" i="11"/>
  <c r="I256" i="11" s="1"/>
  <c r="G255" i="11"/>
  <c r="H255" i="11" s="1"/>
  <c r="E255" i="11"/>
  <c r="B255" i="11"/>
  <c r="I255" i="11" s="1"/>
  <c r="I254" i="11"/>
  <c r="G254" i="11"/>
  <c r="H254" i="11" s="1"/>
  <c r="E254" i="11"/>
  <c r="B254" i="11"/>
  <c r="G253" i="11"/>
  <c r="H253" i="11" s="1"/>
  <c r="E253" i="11"/>
  <c r="B253" i="11"/>
  <c r="I253" i="11" s="1"/>
  <c r="I252" i="11"/>
  <c r="G252" i="11"/>
  <c r="H252" i="11" s="1"/>
  <c r="E252" i="11"/>
  <c r="B252" i="11"/>
  <c r="H251" i="11"/>
  <c r="G251" i="11"/>
  <c r="E251" i="11"/>
  <c r="B251" i="11"/>
  <c r="I251" i="11" s="1"/>
  <c r="H250" i="11"/>
  <c r="G250" i="11"/>
  <c r="E250" i="11"/>
  <c r="B250" i="11"/>
  <c r="I250" i="11" s="1"/>
  <c r="G249" i="11"/>
  <c r="H249" i="11" s="1"/>
  <c r="E249" i="11"/>
  <c r="B249" i="11"/>
  <c r="I249" i="11" s="1"/>
  <c r="G248" i="11"/>
  <c r="H248" i="11" s="1"/>
  <c r="E248" i="11"/>
  <c r="B248" i="11"/>
  <c r="I248" i="11" s="1"/>
  <c r="I247" i="11"/>
  <c r="H247" i="11"/>
  <c r="G247" i="11"/>
  <c r="E247" i="11"/>
  <c r="B247" i="11"/>
  <c r="G246" i="11"/>
  <c r="H246" i="11" s="1"/>
  <c r="E246" i="11"/>
  <c r="B246" i="11"/>
  <c r="I246" i="11" s="1"/>
  <c r="I245" i="11"/>
  <c r="G245" i="11"/>
  <c r="H245" i="11" s="1"/>
  <c r="E245" i="11"/>
  <c r="B245" i="11"/>
  <c r="G244" i="11"/>
  <c r="H244" i="11" s="1"/>
  <c r="E244" i="11"/>
  <c r="B244" i="11"/>
  <c r="I244" i="11" s="1"/>
  <c r="G243" i="11"/>
  <c r="H243" i="11" s="1"/>
  <c r="E243" i="11"/>
  <c r="B243" i="11"/>
  <c r="I243" i="11" s="1"/>
  <c r="I242" i="11"/>
  <c r="G242" i="11"/>
  <c r="H242" i="11" s="1"/>
  <c r="E242" i="11"/>
  <c r="B242" i="11"/>
  <c r="G241" i="11"/>
  <c r="H241" i="11" s="1"/>
  <c r="E241" i="11"/>
  <c r="B241" i="11"/>
  <c r="I241" i="11" s="1"/>
  <c r="I240" i="11"/>
  <c r="G240" i="11"/>
  <c r="H240" i="11" s="1"/>
  <c r="E240" i="11"/>
  <c r="B240" i="11"/>
  <c r="H239" i="11"/>
  <c r="G239" i="11"/>
  <c r="E239" i="11"/>
  <c r="B239" i="11"/>
  <c r="I239" i="11" s="1"/>
  <c r="H238" i="11"/>
  <c r="G238" i="11"/>
  <c r="E238" i="11"/>
  <c r="B238" i="11"/>
  <c r="I238" i="11" s="1"/>
  <c r="G237" i="11"/>
  <c r="H237" i="11" s="1"/>
  <c r="E237" i="11"/>
  <c r="B237" i="11"/>
  <c r="I237" i="11" s="1"/>
  <c r="G236" i="11"/>
  <c r="H236" i="11" s="1"/>
  <c r="E236" i="11"/>
  <c r="B236" i="11"/>
  <c r="I236" i="11" s="1"/>
  <c r="I235" i="11"/>
  <c r="H235" i="11"/>
  <c r="G235" i="11"/>
  <c r="E235" i="11"/>
  <c r="B235" i="11"/>
  <c r="G234" i="11"/>
  <c r="H234" i="11" s="1"/>
  <c r="E234" i="11"/>
  <c r="B234" i="11"/>
  <c r="I234" i="11" s="1"/>
  <c r="I233" i="11"/>
  <c r="G233" i="11"/>
  <c r="H233" i="11" s="1"/>
  <c r="E233" i="11"/>
  <c r="B233" i="11"/>
  <c r="G232" i="11"/>
  <c r="H232" i="11" s="1"/>
  <c r="E232" i="11"/>
  <c r="B232" i="11"/>
  <c r="I232" i="11" s="1"/>
  <c r="G231" i="11"/>
  <c r="H231" i="11" s="1"/>
  <c r="E231" i="11"/>
  <c r="B231" i="11"/>
  <c r="I231" i="11" s="1"/>
  <c r="I230" i="11"/>
  <c r="G230" i="11"/>
  <c r="H230" i="11" s="1"/>
  <c r="E230" i="11"/>
  <c r="B230" i="11"/>
  <c r="G229" i="11"/>
  <c r="H229" i="11" s="1"/>
  <c r="E229" i="11"/>
  <c r="B229" i="11"/>
  <c r="I229" i="11" s="1"/>
  <c r="I228" i="11"/>
  <c r="G228" i="11"/>
  <c r="H228" i="11" s="1"/>
  <c r="E228" i="11"/>
  <c r="B228" i="11"/>
  <c r="H227" i="11"/>
  <c r="G227" i="11"/>
  <c r="E227" i="11"/>
  <c r="B227" i="11"/>
  <c r="I227" i="11" s="1"/>
  <c r="H226" i="11"/>
  <c r="G226" i="11"/>
  <c r="E226" i="11"/>
  <c r="B226" i="11"/>
  <c r="I226" i="11" s="1"/>
  <c r="G225" i="11"/>
  <c r="H225" i="11" s="1"/>
  <c r="E225" i="11"/>
  <c r="B225" i="11"/>
  <c r="I225" i="11" s="1"/>
  <c r="G224" i="11"/>
  <c r="H224" i="11" s="1"/>
  <c r="E224" i="11"/>
  <c r="B224" i="11"/>
  <c r="I224" i="11" s="1"/>
  <c r="I223" i="11"/>
  <c r="H223" i="11"/>
  <c r="G223" i="11"/>
  <c r="E223" i="11"/>
  <c r="B223" i="11"/>
  <c r="G222" i="11"/>
  <c r="H222" i="11" s="1"/>
  <c r="E222" i="11"/>
  <c r="B222" i="11"/>
  <c r="I222" i="11" s="1"/>
  <c r="I221" i="11"/>
  <c r="G221" i="11"/>
  <c r="H221" i="11" s="1"/>
  <c r="E221" i="11"/>
  <c r="B221" i="11"/>
  <c r="G220" i="11"/>
  <c r="H220" i="11" s="1"/>
  <c r="E220" i="11"/>
  <c r="B220" i="11"/>
  <c r="I220" i="11" s="1"/>
  <c r="G219" i="11"/>
  <c r="H219" i="11" s="1"/>
  <c r="E219" i="11"/>
  <c r="B219" i="11"/>
  <c r="I219" i="11" s="1"/>
  <c r="I218" i="11"/>
  <c r="G218" i="11"/>
  <c r="H218" i="11" s="1"/>
  <c r="E218" i="11"/>
  <c r="B218" i="11"/>
  <c r="G217" i="11"/>
  <c r="H217" i="11" s="1"/>
  <c r="E217" i="11"/>
  <c r="B217" i="11"/>
  <c r="I217" i="11" s="1"/>
  <c r="I216" i="11"/>
  <c r="G216" i="11"/>
  <c r="H216" i="11" s="1"/>
  <c r="E216" i="11"/>
  <c r="B216" i="11"/>
  <c r="H215" i="11"/>
  <c r="G215" i="11"/>
  <c r="E215" i="11"/>
  <c r="B215" i="11"/>
  <c r="I215" i="11" s="1"/>
  <c r="H214" i="11"/>
  <c r="G214" i="11"/>
  <c r="E214" i="11"/>
  <c r="B214" i="11"/>
  <c r="I214" i="11" s="1"/>
  <c r="G213" i="11"/>
  <c r="H213" i="11" s="1"/>
  <c r="E213" i="11"/>
  <c r="B213" i="11"/>
  <c r="I213" i="11" s="1"/>
  <c r="G212" i="11"/>
  <c r="H212" i="11" s="1"/>
  <c r="E212" i="11"/>
  <c r="B212" i="11"/>
  <c r="I212" i="11" s="1"/>
  <c r="I211" i="11"/>
  <c r="H211" i="11"/>
  <c r="G211" i="11"/>
  <c r="E211" i="11"/>
  <c r="B211" i="11"/>
  <c r="G210" i="11"/>
  <c r="H210" i="11" s="1"/>
  <c r="E210" i="11"/>
  <c r="B210" i="11"/>
  <c r="I210" i="11" s="1"/>
  <c r="I209" i="11"/>
  <c r="G209" i="11"/>
  <c r="H209" i="11" s="1"/>
  <c r="E209" i="11"/>
  <c r="B209" i="11"/>
  <c r="G208" i="11"/>
  <c r="H208" i="11" s="1"/>
  <c r="E208" i="11"/>
  <c r="B208" i="11"/>
  <c r="I208" i="11" s="1"/>
  <c r="G207" i="11"/>
  <c r="H207" i="11" s="1"/>
  <c r="E207" i="11"/>
  <c r="B207" i="11"/>
  <c r="I207" i="11" s="1"/>
  <c r="I206" i="11"/>
  <c r="G206" i="11"/>
  <c r="H206" i="11" s="1"/>
  <c r="E206" i="11"/>
  <c r="B206" i="11"/>
  <c r="G205" i="11"/>
  <c r="H205" i="11" s="1"/>
  <c r="E205" i="11"/>
  <c r="B205" i="11"/>
  <c r="I205" i="11" s="1"/>
  <c r="I204" i="11"/>
  <c r="G204" i="11"/>
  <c r="H204" i="11" s="1"/>
  <c r="E204" i="11"/>
  <c r="B204" i="11"/>
  <c r="H203" i="11"/>
  <c r="G203" i="11"/>
  <c r="E203" i="11"/>
  <c r="B203" i="11"/>
  <c r="I203" i="11" s="1"/>
  <c r="H202" i="11"/>
  <c r="G202" i="11"/>
  <c r="E202" i="11"/>
  <c r="B202" i="11"/>
  <c r="I202" i="11" s="1"/>
  <c r="G201" i="11"/>
  <c r="H201" i="11" s="1"/>
  <c r="E201" i="11"/>
  <c r="B201" i="11"/>
  <c r="I201" i="11" s="1"/>
  <c r="G200" i="11"/>
  <c r="H200" i="11" s="1"/>
  <c r="E200" i="11"/>
  <c r="B200" i="11"/>
  <c r="I200" i="11" s="1"/>
  <c r="I199" i="11"/>
  <c r="H199" i="11"/>
  <c r="G199" i="11"/>
  <c r="E199" i="11"/>
  <c r="B199" i="11"/>
  <c r="G198" i="11"/>
  <c r="H198" i="11" s="1"/>
  <c r="E198" i="11"/>
  <c r="B198" i="11"/>
  <c r="I198" i="11" s="1"/>
  <c r="I197" i="11"/>
  <c r="G197" i="11"/>
  <c r="H197" i="11" s="1"/>
  <c r="E197" i="11"/>
  <c r="B197" i="11"/>
  <c r="G196" i="11"/>
  <c r="H196" i="11" s="1"/>
  <c r="E196" i="11"/>
  <c r="B196" i="11"/>
  <c r="I196" i="11" s="1"/>
  <c r="G195" i="11"/>
  <c r="H195" i="11" s="1"/>
  <c r="E195" i="11"/>
  <c r="B195" i="11"/>
  <c r="I195" i="11" s="1"/>
  <c r="I194" i="11"/>
  <c r="G194" i="11"/>
  <c r="H194" i="11" s="1"/>
  <c r="E194" i="11"/>
  <c r="B194" i="11"/>
  <c r="G193" i="11"/>
  <c r="H193" i="11" s="1"/>
  <c r="E193" i="11"/>
  <c r="B193" i="11"/>
  <c r="I193" i="11" s="1"/>
  <c r="I192" i="11"/>
  <c r="G192" i="11"/>
  <c r="H192" i="11" s="1"/>
  <c r="E192" i="11"/>
  <c r="B192" i="11"/>
  <c r="H191" i="11"/>
  <c r="G191" i="11"/>
  <c r="E191" i="11"/>
  <c r="B191" i="11"/>
  <c r="I191" i="11" s="1"/>
  <c r="H190" i="11"/>
  <c r="G190" i="11"/>
  <c r="E190" i="11"/>
  <c r="B190" i="11"/>
  <c r="I190" i="11" s="1"/>
  <c r="G189" i="11"/>
  <c r="H189" i="11" s="1"/>
  <c r="E189" i="11"/>
  <c r="B189" i="11"/>
  <c r="I189" i="11" s="1"/>
  <c r="G188" i="11"/>
  <c r="H188" i="11" s="1"/>
  <c r="E188" i="11"/>
  <c r="B188" i="11"/>
  <c r="I188" i="11" s="1"/>
  <c r="I187" i="11"/>
  <c r="H187" i="11"/>
  <c r="G187" i="11"/>
  <c r="E187" i="11"/>
  <c r="B187" i="11"/>
  <c r="G186" i="11"/>
  <c r="H186" i="11" s="1"/>
  <c r="E186" i="11"/>
  <c r="B186" i="11"/>
  <c r="I186" i="11" s="1"/>
  <c r="I185" i="11"/>
  <c r="G185" i="11"/>
  <c r="H185" i="11" s="1"/>
  <c r="E185" i="11"/>
  <c r="B185" i="11"/>
  <c r="G184" i="11"/>
  <c r="H184" i="11" s="1"/>
  <c r="E184" i="11"/>
  <c r="B184" i="11"/>
  <c r="I184" i="11" s="1"/>
  <c r="G183" i="11"/>
  <c r="H183" i="11" s="1"/>
  <c r="E183" i="11"/>
  <c r="B183" i="11"/>
  <c r="I183" i="11" s="1"/>
  <c r="I182" i="11"/>
  <c r="G182" i="11"/>
  <c r="H182" i="11" s="1"/>
  <c r="E182" i="11"/>
  <c r="B182" i="11"/>
  <c r="G181" i="11"/>
  <c r="H181" i="11" s="1"/>
  <c r="E181" i="11"/>
  <c r="B181" i="11"/>
  <c r="I181" i="11" s="1"/>
  <c r="I180" i="11"/>
  <c r="G180" i="11"/>
  <c r="H180" i="11" s="1"/>
  <c r="E180" i="11"/>
  <c r="B180" i="11"/>
  <c r="H179" i="11"/>
  <c r="G179" i="11"/>
  <c r="E179" i="11"/>
  <c r="B179" i="11"/>
  <c r="I179" i="11" s="1"/>
  <c r="H178" i="11"/>
  <c r="G178" i="11"/>
  <c r="E178" i="11"/>
  <c r="B178" i="11"/>
  <c r="I178" i="11" s="1"/>
  <c r="G177" i="11"/>
  <c r="H177" i="11" s="1"/>
  <c r="E177" i="11"/>
  <c r="B177" i="11"/>
  <c r="I177" i="11" s="1"/>
  <c r="G176" i="11"/>
  <c r="H176" i="11" s="1"/>
  <c r="E176" i="11"/>
  <c r="B176" i="11"/>
  <c r="I176" i="11" s="1"/>
  <c r="I175" i="11"/>
  <c r="H175" i="11"/>
  <c r="G175" i="11"/>
  <c r="E175" i="11"/>
  <c r="B175" i="11"/>
  <c r="G174" i="11"/>
  <c r="H174" i="11" s="1"/>
  <c r="E174" i="11"/>
  <c r="B174" i="11"/>
  <c r="I174" i="11" s="1"/>
  <c r="I173" i="11"/>
  <c r="G173" i="11"/>
  <c r="H173" i="11" s="1"/>
  <c r="E173" i="11"/>
  <c r="B173" i="11"/>
  <c r="G172" i="11"/>
  <c r="H172" i="11" s="1"/>
  <c r="E172" i="11"/>
  <c r="B172" i="11"/>
  <c r="I172" i="11" s="1"/>
  <c r="G171" i="11"/>
  <c r="H171" i="11" s="1"/>
  <c r="E171" i="11"/>
  <c r="B171" i="11"/>
  <c r="I171" i="11" s="1"/>
  <c r="I170" i="11"/>
  <c r="G170" i="11"/>
  <c r="H170" i="11" s="1"/>
  <c r="E170" i="11"/>
  <c r="B170" i="11"/>
  <c r="G169" i="11"/>
  <c r="H169" i="11" s="1"/>
  <c r="E169" i="11"/>
  <c r="B169" i="11"/>
  <c r="I169" i="11" s="1"/>
  <c r="I168" i="11"/>
  <c r="G168" i="11"/>
  <c r="H168" i="11" s="1"/>
  <c r="E168" i="11"/>
  <c r="B168" i="11"/>
  <c r="H167" i="11"/>
  <c r="G167" i="11"/>
  <c r="E167" i="11"/>
  <c r="B167" i="11"/>
  <c r="I167" i="11" s="1"/>
  <c r="H166" i="11"/>
  <c r="G166" i="11"/>
  <c r="E166" i="11"/>
  <c r="B166" i="11"/>
  <c r="I166" i="11" s="1"/>
  <c r="G165" i="11"/>
  <c r="H165" i="11" s="1"/>
  <c r="E165" i="11"/>
  <c r="B165" i="11"/>
  <c r="I165" i="11" s="1"/>
  <c r="G164" i="11"/>
  <c r="H164" i="11" s="1"/>
  <c r="E164" i="11"/>
  <c r="B164" i="11"/>
  <c r="I164" i="11" s="1"/>
  <c r="I163" i="11"/>
  <c r="H163" i="11"/>
  <c r="G163" i="11"/>
  <c r="E163" i="11"/>
  <c r="B163" i="11"/>
  <c r="G162" i="11"/>
  <c r="H162" i="11" s="1"/>
  <c r="E162" i="11"/>
  <c r="B162" i="11"/>
  <c r="I162" i="11" s="1"/>
  <c r="I161" i="11"/>
  <c r="G161" i="11"/>
  <c r="H161" i="11" s="1"/>
  <c r="E161" i="11"/>
  <c r="B161" i="11"/>
  <c r="G160" i="11"/>
  <c r="H160" i="11" s="1"/>
  <c r="E160" i="11"/>
  <c r="B160" i="11"/>
  <c r="I160" i="11" s="1"/>
  <c r="G159" i="11"/>
  <c r="H159" i="11" s="1"/>
  <c r="E159" i="11"/>
  <c r="B159" i="11"/>
  <c r="I159" i="11" s="1"/>
  <c r="I158" i="11"/>
  <c r="G158" i="11"/>
  <c r="H158" i="11" s="1"/>
  <c r="E158" i="11"/>
  <c r="B158" i="11"/>
  <c r="G157" i="11"/>
  <c r="H157" i="11" s="1"/>
  <c r="E157" i="11"/>
  <c r="B157" i="11"/>
  <c r="I157" i="11" s="1"/>
  <c r="I156" i="11"/>
  <c r="G156" i="11"/>
  <c r="H156" i="11" s="1"/>
  <c r="E156" i="11"/>
  <c r="B156" i="11"/>
  <c r="H155" i="11"/>
  <c r="G155" i="11"/>
  <c r="E155" i="11"/>
  <c r="B155" i="11"/>
  <c r="I155" i="11" s="1"/>
  <c r="H154" i="11"/>
  <c r="G154" i="11"/>
  <c r="E154" i="11"/>
  <c r="B154" i="11"/>
  <c r="I154" i="11" s="1"/>
  <c r="G153" i="11"/>
  <c r="H153" i="11" s="1"/>
  <c r="E153" i="11"/>
  <c r="B153" i="11"/>
  <c r="I153" i="11" s="1"/>
  <c r="G152" i="11"/>
  <c r="H152" i="11" s="1"/>
  <c r="E152" i="11"/>
  <c r="B152" i="11"/>
  <c r="I152" i="11" s="1"/>
  <c r="I151" i="11"/>
  <c r="H151" i="11"/>
  <c r="G151" i="11"/>
  <c r="E151" i="11"/>
  <c r="B151" i="11"/>
  <c r="G150" i="11"/>
  <c r="H150" i="11" s="1"/>
  <c r="E150" i="11"/>
  <c r="B150" i="11"/>
  <c r="I150" i="11" s="1"/>
  <c r="I149" i="11"/>
  <c r="G149" i="11"/>
  <c r="H149" i="11" s="1"/>
  <c r="E149" i="11"/>
  <c r="B149" i="11"/>
  <c r="G148" i="11"/>
  <c r="H148" i="11" s="1"/>
  <c r="E148" i="11"/>
  <c r="B148" i="11"/>
  <c r="I148" i="11" s="1"/>
  <c r="H147" i="11"/>
  <c r="G147" i="11"/>
  <c r="E147" i="11"/>
  <c r="B147" i="11"/>
  <c r="I147" i="11" s="1"/>
  <c r="I146" i="11"/>
  <c r="G146" i="11"/>
  <c r="H146" i="11" s="1"/>
  <c r="E146" i="11"/>
  <c r="B146" i="11"/>
  <c r="G145" i="11"/>
  <c r="H145" i="11" s="1"/>
  <c r="E145" i="11"/>
  <c r="B145" i="11"/>
  <c r="I145" i="11" s="1"/>
  <c r="I144" i="11"/>
  <c r="G144" i="11"/>
  <c r="H144" i="11" s="1"/>
  <c r="E144" i="11"/>
  <c r="B144" i="11"/>
  <c r="H143" i="11"/>
  <c r="G143" i="11"/>
  <c r="E143" i="11"/>
  <c r="B143" i="11"/>
  <c r="I143" i="11" s="1"/>
  <c r="I142" i="11"/>
  <c r="H142" i="11"/>
  <c r="G142" i="11"/>
  <c r="E142" i="11"/>
  <c r="B142" i="11"/>
  <c r="G141" i="11"/>
  <c r="H141" i="11" s="1"/>
  <c r="E141" i="11"/>
  <c r="B141" i="11"/>
  <c r="I141" i="11" s="1"/>
  <c r="G140" i="11"/>
  <c r="H140" i="11" s="1"/>
  <c r="E140" i="11"/>
  <c r="B140" i="11"/>
  <c r="I140" i="11" s="1"/>
  <c r="I139" i="11"/>
  <c r="H139" i="11"/>
  <c r="G139" i="11"/>
  <c r="E139" i="11"/>
  <c r="B139" i="11"/>
  <c r="G138" i="11"/>
  <c r="H138" i="11" s="1"/>
  <c r="E138" i="11"/>
  <c r="B138" i="11"/>
  <c r="I138" i="11" s="1"/>
  <c r="I137" i="11"/>
  <c r="G137" i="11"/>
  <c r="H137" i="11" s="1"/>
  <c r="E137" i="11"/>
  <c r="B137" i="11"/>
  <c r="G136" i="11"/>
  <c r="H136" i="11" s="1"/>
  <c r="E136" i="11"/>
  <c r="B136" i="11"/>
  <c r="I136" i="11" s="1"/>
  <c r="H135" i="11"/>
  <c r="G135" i="11"/>
  <c r="E135" i="11"/>
  <c r="B135" i="11"/>
  <c r="I135" i="11" s="1"/>
  <c r="I134" i="11"/>
  <c r="G134" i="11"/>
  <c r="H134" i="11" s="1"/>
  <c r="E134" i="11"/>
  <c r="B134" i="11"/>
  <c r="G133" i="11"/>
  <c r="H133" i="11" s="1"/>
  <c r="E133" i="11"/>
  <c r="B133" i="11"/>
  <c r="I133" i="11" s="1"/>
  <c r="I132" i="11"/>
  <c r="G132" i="11"/>
  <c r="H132" i="11" s="1"/>
  <c r="E132" i="11"/>
  <c r="B132" i="11"/>
  <c r="H131" i="11"/>
  <c r="G131" i="11"/>
  <c r="E131" i="11"/>
  <c r="B131" i="11"/>
  <c r="I131" i="11" s="1"/>
  <c r="I130" i="11"/>
  <c r="H130" i="11"/>
  <c r="G130" i="11"/>
  <c r="E130" i="11"/>
  <c r="B130" i="11"/>
  <c r="G129" i="11"/>
  <c r="H129" i="11" s="1"/>
  <c r="E129" i="11"/>
  <c r="B129" i="11"/>
  <c r="I129" i="11" s="1"/>
  <c r="G128" i="11"/>
  <c r="H128" i="11" s="1"/>
  <c r="E128" i="11"/>
  <c r="B128" i="11"/>
  <c r="I128" i="11" s="1"/>
  <c r="I127" i="11"/>
  <c r="H127" i="11"/>
  <c r="G127" i="11"/>
  <c r="E127" i="11"/>
  <c r="B127" i="11"/>
  <c r="G126" i="11"/>
  <c r="H126" i="11" s="1"/>
  <c r="E126" i="11"/>
  <c r="B126" i="11"/>
  <c r="I126" i="11" s="1"/>
  <c r="I125" i="11"/>
  <c r="G125" i="11"/>
  <c r="H125" i="11" s="1"/>
  <c r="E125" i="11"/>
  <c r="B125" i="11"/>
  <c r="G124" i="11"/>
  <c r="H124" i="11" s="1"/>
  <c r="E124" i="11"/>
  <c r="B124" i="11"/>
  <c r="I124" i="11" s="1"/>
  <c r="G123" i="11"/>
  <c r="H123" i="11" s="1"/>
  <c r="E123" i="11"/>
  <c r="B123" i="11"/>
  <c r="I123" i="11" s="1"/>
  <c r="I122" i="11"/>
  <c r="G122" i="11"/>
  <c r="H122" i="11" s="1"/>
  <c r="E122" i="11"/>
  <c r="B122" i="11"/>
  <c r="G121" i="11"/>
  <c r="H121" i="11" s="1"/>
  <c r="E121" i="11"/>
  <c r="B121" i="11"/>
  <c r="I121" i="11" s="1"/>
  <c r="I120" i="11"/>
  <c r="G120" i="11"/>
  <c r="H120" i="11" s="1"/>
  <c r="E120" i="11"/>
  <c r="B120" i="11"/>
  <c r="H119" i="11"/>
  <c r="G119" i="11"/>
  <c r="E119" i="11"/>
  <c r="B119" i="11"/>
  <c r="I119" i="11" s="1"/>
  <c r="I118" i="11"/>
  <c r="H118" i="11"/>
  <c r="G118" i="11"/>
  <c r="E118" i="11"/>
  <c r="B118" i="11"/>
  <c r="G117" i="11"/>
  <c r="H117" i="11" s="1"/>
  <c r="E117" i="11"/>
  <c r="B117" i="11"/>
  <c r="I117" i="11" s="1"/>
  <c r="G116" i="11"/>
  <c r="H116" i="11" s="1"/>
  <c r="E116" i="11"/>
  <c r="B116" i="11"/>
  <c r="I116" i="11" s="1"/>
  <c r="I115" i="11"/>
  <c r="H115" i="11"/>
  <c r="G115" i="11"/>
  <c r="E115" i="11"/>
  <c r="B115" i="11"/>
  <c r="G114" i="11"/>
  <c r="H114" i="11" s="1"/>
  <c r="E114" i="11"/>
  <c r="B114" i="11"/>
  <c r="I114" i="11" s="1"/>
  <c r="I113" i="11"/>
  <c r="G113" i="11"/>
  <c r="H113" i="11" s="1"/>
  <c r="E113" i="11"/>
  <c r="B113" i="11"/>
  <c r="G112" i="11"/>
  <c r="H112" i="11" s="1"/>
  <c r="E112" i="11"/>
  <c r="B112" i="11"/>
  <c r="I112" i="11" s="1"/>
  <c r="H111" i="11"/>
  <c r="G111" i="11"/>
  <c r="E111" i="11"/>
  <c r="B111" i="11"/>
  <c r="I111" i="11" s="1"/>
  <c r="I110" i="11"/>
  <c r="G110" i="11"/>
  <c r="H110" i="11" s="1"/>
  <c r="E110" i="11"/>
  <c r="B110" i="11"/>
  <c r="G109" i="11"/>
  <c r="H109" i="11" s="1"/>
  <c r="E109" i="11"/>
  <c r="B109" i="11"/>
  <c r="I109" i="11" s="1"/>
  <c r="I108" i="11"/>
  <c r="H108" i="11"/>
  <c r="G108" i="11"/>
  <c r="E108" i="11"/>
  <c r="B108" i="11"/>
  <c r="H107" i="11"/>
  <c r="G107" i="11"/>
  <c r="E107" i="11"/>
  <c r="B107" i="11"/>
  <c r="I107" i="11" s="1"/>
  <c r="G106" i="11"/>
  <c r="H106" i="11" s="1"/>
  <c r="E106" i="11"/>
  <c r="B106" i="11"/>
  <c r="I106" i="11" s="1"/>
  <c r="H105" i="11"/>
  <c r="G105" i="11"/>
  <c r="E105" i="11"/>
  <c r="B105" i="11"/>
  <c r="I105" i="11" s="1"/>
  <c r="G104" i="11"/>
  <c r="H104" i="11" s="1"/>
  <c r="E104" i="11"/>
  <c r="B104" i="11"/>
  <c r="I104" i="11" s="1"/>
  <c r="I103" i="11"/>
  <c r="H103" i="11"/>
  <c r="G103" i="11"/>
  <c r="E103" i="11"/>
  <c r="B103" i="11"/>
  <c r="G102" i="11"/>
  <c r="H102" i="11" s="1"/>
  <c r="E102" i="11"/>
  <c r="B102" i="11"/>
  <c r="I102" i="11" s="1"/>
  <c r="I101" i="11"/>
  <c r="G101" i="11"/>
  <c r="H101" i="11" s="1"/>
  <c r="E101" i="11"/>
  <c r="B101" i="11"/>
  <c r="G100" i="11"/>
  <c r="H100" i="11" s="1"/>
  <c r="E100" i="11"/>
  <c r="B100" i="11"/>
  <c r="I100" i="11" s="1"/>
  <c r="H99" i="11"/>
  <c r="G99" i="11"/>
  <c r="E99" i="11"/>
  <c r="B99" i="11"/>
  <c r="I99" i="11" s="1"/>
  <c r="I98" i="11"/>
  <c r="G98" i="11"/>
  <c r="H98" i="11" s="1"/>
  <c r="E98" i="11"/>
  <c r="B98" i="11"/>
  <c r="G97" i="11"/>
  <c r="H97" i="11" s="1"/>
  <c r="E97" i="11"/>
  <c r="B97" i="11"/>
  <c r="I97" i="11" s="1"/>
  <c r="I96" i="11"/>
  <c r="H96" i="11"/>
  <c r="G96" i="11"/>
  <c r="E96" i="11"/>
  <c r="B96" i="11"/>
  <c r="H95" i="11"/>
  <c r="G95" i="11"/>
  <c r="E95" i="11"/>
  <c r="B95" i="11"/>
  <c r="I95" i="11" s="1"/>
  <c r="G94" i="11"/>
  <c r="H94" i="11" s="1"/>
  <c r="E94" i="11"/>
  <c r="B94" i="11"/>
  <c r="I94" i="11" s="1"/>
  <c r="H93" i="11"/>
  <c r="G93" i="11"/>
  <c r="E93" i="11"/>
  <c r="B93" i="11"/>
  <c r="I93" i="11" s="1"/>
  <c r="G92" i="11"/>
  <c r="H92" i="11" s="1"/>
  <c r="E92" i="11"/>
  <c r="B92" i="11"/>
  <c r="I92" i="11" s="1"/>
  <c r="I91" i="11"/>
  <c r="H91" i="11"/>
  <c r="G91" i="11"/>
  <c r="E91" i="11"/>
  <c r="B91" i="11"/>
  <c r="G90" i="11"/>
  <c r="H90" i="11" s="1"/>
  <c r="E90" i="11"/>
  <c r="B90" i="11"/>
  <c r="I90" i="11" s="1"/>
  <c r="I89" i="11"/>
  <c r="G89" i="11"/>
  <c r="H89" i="11" s="1"/>
  <c r="E89" i="11"/>
  <c r="B89" i="11"/>
  <c r="G88" i="11"/>
  <c r="H88" i="11" s="1"/>
  <c r="E88" i="11"/>
  <c r="B88" i="11"/>
  <c r="I88" i="11" s="1"/>
  <c r="H87" i="11"/>
  <c r="G87" i="11"/>
  <c r="E87" i="11"/>
  <c r="B87" i="11"/>
  <c r="I87" i="11" s="1"/>
  <c r="I86" i="11"/>
  <c r="G86" i="11"/>
  <c r="H86" i="11" s="1"/>
  <c r="E86" i="11"/>
  <c r="B86" i="11"/>
  <c r="G85" i="11"/>
  <c r="H85" i="11" s="1"/>
  <c r="E85" i="11"/>
  <c r="B85" i="11"/>
  <c r="I85" i="11" s="1"/>
  <c r="I84" i="11"/>
  <c r="H84" i="11"/>
  <c r="G84" i="11"/>
  <c r="E84" i="11"/>
  <c r="B84" i="11"/>
  <c r="H83" i="11"/>
  <c r="G83" i="11"/>
  <c r="E83" i="11"/>
  <c r="B83" i="11"/>
  <c r="I83" i="11" s="1"/>
  <c r="G82" i="11"/>
  <c r="H82" i="11" s="1"/>
  <c r="E82" i="11"/>
  <c r="B82" i="11"/>
  <c r="I82" i="11" s="1"/>
  <c r="H81" i="11"/>
  <c r="G81" i="11"/>
  <c r="E81" i="11"/>
  <c r="B81" i="11"/>
  <c r="I81" i="11" s="1"/>
  <c r="G80" i="11"/>
  <c r="H80" i="11" s="1"/>
  <c r="E80" i="11"/>
  <c r="B80" i="11"/>
  <c r="I80" i="11" s="1"/>
  <c r="I79" i="11"/>
  <c r="H79" i="11"/>
  <c r="G79" i="11"/>
  <c r="E79" i="11"/>
  <c r="B79" i="11"/>
  <c r="G78" i="11"/>
  <c r="H78" i="11" s="1"/>
  <c r="E78" i="11"/>
  <c r="B78" i="11"/>
  <c r="I78" i="11" s="1"/>
  <c r="I77" i="11"/>
  <c r="H77" i="11"/>
  <c r="G77" i="11"/>
  <c r="E77" i="11"/>
  <c r="B77" i="11"/>
  <c r="G76" i="11"/>
  <c r="H76" i="11" s="1"/>
  <c r="E76" i="11"/>
  <c r="B76" i="11"/>
  <c r="I76" i="11" s="1"/>
  <c r="I75" i="11"/>
  <c r="H75" i="11"/>
  <c r="G75" i="11"/>
  <c r="E75" i="11"/>
  <c r="B75" i="11"/>
  <c r="I74" i="11"/>
  <c r="G74" i="11"/>
  <c r="H74" i="11" s="1"/>
  <c r="E74" i="11"/>
  <c r="B74" i="11"/>
  <c r="H73" i="11"/>
  <c r="G73" i="11"/>
  <c r="E73" i="11"/>
  <c r="B73" i="11"/>
  <c r="I73" i="11" s="1"/>
  <c r="I72" i="11"/>
  <c r="H72" i="11"/>
  <c r="G72" i="11"/>
  <c r="E72" i="11"/>
  <c r="B72" i="11"/>
  <c r="H71" i="11"/>
  <c r="G71" i="11"/>
  <c r="E71" i="11"/>
  <c r="B71" i="11"/>
  <c r="I71" i="11" s="1"/>
  <c r="I70" i="11"/>
  <c r="H70" i="11"/>
  <c r="G70" i="11"/>
  <c r="E70" i="11"/>
  <c r="B70" i="11"/>
  <c r="H69" i="11"/>
  <c r="G69" i="11"/>
  <c r="E69" i="11"/>
  <c r="B69" i="11"/>
  <c r="I69" i="11" s="1"/>
  <c r="G68" i="11"/>
  <c r="H68" i="11" s="1"/>
  <c r="E68" i="11"/>
  <c r="B68" i="11"/>
  <c r="I68" i="11" s="1"/>
  <c r="I67" i="11"/>
  <c r="H67" i="11"/>
  <c r="G67" i="11"/>
  <c r="E67" i="11"/>
  <c r="B67" i="11"/>
  <c r="G66" i="11"/>
  <c r="H66" i="11" s="1"/>
  <c r="E66" i="11"/>
  <c r="B66" i="11"/>
  <c r="I66" i="11" s="1"/>
  <c r="I65" i="11"/>
  <c r="G65" i="11"/>
  <c r="H65" i="11" s="1"/>
  <c r="E65" i="11"/>
  <c r="B65" i="11"/>
  <c r="G64" i="11"/>
  <c r="H64" i="11" s="1"/>
  <c r="E64" i="11"/>
  <c r="B64" i="11"/>
  <c r="I64" i="11" s="1"/>
  <c r="H63" i="11"/>
  <c r="G63" i="11"/>
  <c r="E63" i="11"/>
  <c r="B63" i="11"/>
  <c r="I63" i="11" s="1"/>
  <c r="G62" i="11"/>
  <c r="H62" i="11" s="1"/>
  <c r="E62" i="11"/>
  <c r="B62" i="11"/>
  <c r="I62" i="11" s="1"/>
  <c r="H61" i="11"/>
  <c r="G61" i="11"/>
  <c r="E61" i="11"/>
  <c r="B61" i="11"/>
  <c r="I61" i="11" s="1"/>
  <c r="I60" i="11"/>
  <c r="G60" i="11"/>
  <c r="H60" i="11" s="1"/>
  <c r="E60" i="11"/>
  <c r="B60" i="11"/>
  <c r="H59" i="11"/>
  <c r="G59" i="11"/>
  <c r="E59" i="11"/>
  <c r="B59" i="11"/>
  <c r="I59" i="11" s="1"/>
  <c r="G58" i="11"/>
  <c r="H58" i="11" s="1"/>
  <c r="E58" i="11"/>
  <c r="B58" i="11"/>
  <c r="I58" i="11" s="1"/>
  <c r="G57" i="11"/>
  <c r="H57" i="11" s="1"/>
  <c r="E57" i="11"/>
  <c r="B57" i="11"/>
  <c r="I57" i="11" s="1"/>
  <c r="I56" i="11"/>
  <c r="G56" i="11"/>
  <c r="H56" i="11" s="1"/>
  <c r="E56" i="11"/>
  <c r="B56" i="11"/>
  <c r="I55" i="11"/>
  <c r="H55" i="11"/>
  <c r="G55" i="11"/>
  <c r="E55" i="11"/>
  <c r="B55" i="11"/>
  <c r="I54" i="11"/>
  <c r="G54" i="11"/>
  <c r="H54" i="11" s="1"/>
  <c r="E54" i="11"/>
  <c r="B54" i="11"/>
  <c r="I53" i="11"/>
  <c r="H53" i="11"/>
  <c r="G53" i="11"/>
  <c r="E53" i="11"/>
  <c r="B53" i="11"/>
  <c r="G52" i="11"/>
  <c r="H52" i="11" s="1"/>
  <c r="E52" i="11"/>
  <c r="B52" i="11"/>
  <c r="I52" i="11" s="1"/>
  <c r="I51" i="11"/>
  <c r="G51" i="11"/>
  <c r="H51" i="11" s="1"/>
  <c r="E51" i="11"/>
  <c r="B51" i="11"/>
  <c r="G50" i="11"/>
  <c r="H50" i="11" s="1"/>
  <c r="E50" i="11"/>
  <c r="B50" i="11"/>
  <c r="I50" i="11" s="1"/>
  <c r="H49" i="11"/>
  <c r="G49" i="11"/>
  <c r="E49" i="11"/>
  <c r="B49" i="11"/>
  <c r="I49" i="11" s="1"/>
  <c r="I48" i="11"/>
  <c r="H48" i="11"/>
  <c r="G48" i="11"/>
  <c r="E48" i="11"/>
  <c r="B48" i="11"/>
  <c r="H47" i="11"/>
  <c r="G47" i="11"/>
  <c r="E47" i="11"/>
  <c r="B47" i="11"/>
  <c r="I47" i="11" s="1"/>
  <c r="G46" i="11"/>
  <c r="H46" i="11" s="1"/>
  <c r="E46" i="11"/>
  <c r="B46" i="11"/>
  <c r="I46" i="11" s="1"/>
  <c r="G45" i="11"/>
  <c r="H45" i="11" s="1"/>
  <c r="E45" i="11"/>
  <c r="B45" i="11"/>
  <c r="I45" i="11" s="1"/>
  <c r="G44" i="11"/>
  <c r="H44" i="11" s="1"/>
  <c r="E44" i="11"/>
  <c r="B44" i="11"/>
  <c r="I44" i="11" s="1"/>
  <c r="I43" i="11"/>
  <c r="H43" i="11"/>
  <c r="G43" i="11"/>
  <c r="E43" i="11"/>
  <c r="B43" i="11"/>
  <c r="I42" i="11"/>
  <c r="G42" i="11"/>
  <c r="H42" i="11" s="1"/>
  <c r="E42" i="11"/>
  <c r="B42" i="11"/>
  <c r="I41" i="11"/>
  <c r="H41" i="11"/>
  <c r="G41" i="11"/>
  <c r="E41" i="11"/>
  <c r="B41" i="11"/>
  <c r="G40" i="11"/>
  <c r="H40" i="11" s="1"/>
  <c r="E40" i="11"/>
  <c r="B40" i="11"/>
  <c r="I40" i="11" s="1"/>
  <c r="I39" i="11"/>
  <c r="H39" i="11"/>
  <c r="G39" i="11"/>
  <c r="E39" i="11"/>
  <c r="B39" i="11"/>
  <c r="G38" i="11"/>
  <c r="H38" i="11" s="1"/>
  <c r="E38" i="11"/>
  <c r="B38" i="11"/>
  <c r="I38" i="11" s="1"/>
  <c r="G37" i="11"/>
  <c r="H37" i="11" s="1"/>
  <c r="E37" i="11"/>
  <c r="B37" i="11"/>
  <c r="I37" i="11" s="1"/>
  <c r="I36" i="11"/>
  <c r="G36" i="11"/>
  <c r="H36" i="11" s="1"/>
  <c r="E36" i="11"/>
  <c r="B36" i="11"/>
  <c r="H35" i="11"/>
  <c r="G35" i="11"/>
  <c r="E35" i="11"/>
  <c r="B35" i="11"/>
  <c r="I35" i="11" s="1"/>
  <c r="I34" i="11"/>
  <c r="G34" i="11"/>
  <c r="H34" i="11" s="1"/>
  <c r="E34" i="11"/>
  <c r="B34" i="11"/>
  <c r="G33" i="11"/>
  <c r="H33" i="11" s="1"/>
  <c r="E33" i="11"/>
  <c r="B33" i="11"/>
  <c r="I33" i="11" s="1"/>
  <c r="G32" i="11"/>
  <c r="H32" i="11" s="1"/>
  <c r="E32" i="11"/>
  <c r="B32" i="11"/>
  <c r="I32" i="11" s="1"/>
  <c r="I31" i="11"/>
  <c r="H31" i="11"/>
  <c r="G31" i="11"/>
  <c r="E31" i="11"/>
  <c r="B31" i="11"/>
  <c r="G30" i="11"/>
  <c r="H30" i="11" s="1"/>
  <c r="E30" i="11"/>
  <c r="B30" i="11"/>
  <c r="I30" i="11" s="1"/>
  <c r="I29" i="11"/>
  <c r="G29" i="11"/>
  <c r="H29" i="11" s="1"/>
  <c r="E29" i="11"/>
  <c r="B29" i="11"/>
  <c r="G28" i="11"/>
  <c r="H28" i="11" s="1"/>
  <c r="E28" i="11"/>
  <c r="B28" i="11"/>
  <c r="I28" i="11" s="1"/>
  <c r="H27" i="11"/>
  <c r="G27" i="11"/>
  <c r="E27" i="11"/>
  <c r="B27" i="11"/>
  <c r="I27" i="11" s="1"/>
  <c r="G26" i="11"/>
  <c r="H26" i="11" s="1"/>
  <c r="E26" i="11"/>
  <c r="B26" i="11"/>
  <c r="I26" i="11" s="1"/>
  <c r="H25" i="11"/>
  <c r="G25" i="11"/>
  <c r="E25" i="11"/>
  <c r="B25" i="11"/>
  <c r="I25" i="11" s="1"/>
  <c r="I24" i="11"/>
  <c r="G24" i="11"/>
  <c r="H24" i="11" s="1"/>
  <c r="E24" i="11"/>
  <c r="B24" i="11"/>
  <c r="H23" i="11"/>
  <c r="G23" i="11"/>
  <c r="E23" i="11"/>
  <c r="B23" i="11"/>
  <c r="I23" i="11" s="1"/>
  <c r="G22" i="11"/>
  <c r="H22" i="11" s="1"/>
  <c r="E22" i="11"/>
  <c r="B22" i="11"/>
  <c r="I22" i="11" s="1"/>
  <c r="G21" i="11"/>
  <c r="H21" i="11" s="1"/>
  <c r="E21" i="11"/>
  <c r="B21" i="11"/>
  <c r="I21" i="11" s="1"/>
  <c r="I20" i="11"/>
  <c r="G20" i="11"/>
  <c r="H20" i="11" s="1"/>
  <c r="E20" i="11"/>
  <c r="B20" i="11"/>
  <c r="I19" i="11"/>
  <c r="H19" i="11"/>
  <c r="G19" i="11"/>
  <c r="E19" i="11"/>
  <c r="B19" i="11"/>
  <c r="I18" i="11"/>
  <c r="G18" i="11"/>
  <c r="H18" i="11" s="1"/>
  <c r="E18" i="11"/>
  <c r="B18" i="11"/>
  <c r="I17" i="11"/>
  <c r="H17" i="11"/>
  <c r="G17" i="11"/>
  <c r="E17" i="11"/>
  <c r="B17" i="11"/>
  <c r="G16" i="11"/>
  <c r="H16" i="11" s="1"/>
  <c r="E16" i="11"/>
  <c r="B16" i="11"/>
  <c r="I16" i="11" s="1"/>
  <c r="I15" i="11"/>
  <c r="G15" i="11"/>
  <c r="H15" i="11" s="1"/>
  <c r="E15" i="11"/>
  <c r="B15" i="11"/>
  <c r="G14" i="11"/>
  <c r="H14" i="11" s="1"/>
  <c r="E14" i="11"/>
  <c r="B14" i="11"/>
  <c r="I14" i="11" s="1"/>
  <c r="H13" i="11"/>
  <c r="G13" i="11"/>
  <c r="E13" i="11"/>
  <c r="B13" i="11"/>
  <c r="I13" i="11" s="1"/>
  <c r="I12" i="11"/>
  <c r="H12" i="11"/>
  <c r="G12" i="11"/>
  <c r="E12" i="11"/>
  <c r="B12" i="11"/>
  <c r="B11" i="11"/>
  <c r="I11" i="11" s="1"/>
  <c r="B10" i="11"/>
  <c r="I10" i="11" s="1"/>
  <c r="D7" i="4" s="1"/>
  <c r="B9" i="11"/>
  <c r="I9" i="11" s="1"/>
  <c r="B8" i="11"/>
  <c r="I8" i="11" s="1"/>
  <c r="I7" i="11"/>
  <c r="B7" i="11"/>
  <c r="I6" i="11"/>
  <c r="B6" i="11"/>
  <c r="I5" i="11"/>
  <c r="B5" i="11"/>
  <c r="A14" i="10"/>
  <c r="A13" i="10"/>
  <c r="B8" i="10"/>
  <c r="B9" i="10" s="1"/>
  <c r="B7" i="10"/>
  <c r="B6" i="10"/>
  <c r="B5" i="10"/>
  <c r="E5" i="6" s="1"/>
  <c r="B9" i="8"/>
  <c r="B8" i="8"/>
  <c r="E5" i="8"/>
  <c r="E18" i="6"/>
  <c r="E17" i="6"/>
  <c r="E16" i="6"/>
  <c r="E15" i="6"/>
  <c r="E14" i="6"/>
  <c r="E13" i="6"/>
  <c r="A13" i="6"/>
  <c r="A10" i="6"/>
  <c r="A9" i="6"/>
  <c r="E7" i="6"/>
  <c r="E6" i="6"/>
  <c r="A2" i="6"/>
  <c r="A1" i="6"/>
  <c r="K104" i="5"/>
  <c r="H104" i="5"/>
  <c r="J104" i="5" s="1"/>
  <c r="G104" i="5"/>
  <c r="F104" i="5"/>
  <c r="E104" i="5"/>
  <c r="D104" i="5"/>
  <c r="C104" i="5"/>
  <c r="A104" i="5"/>
  <c r="K103" i="5"/>
  <c r="H103" i="5"/>
  <c r="J103" i="5" s="1"/>
  <c r="G103" i="5"/>
  <c r="F103" i="5"/>
  <c r="D103" i="5"/>
  <c r="E103" i="5" s="1"/>
  <c r="C103" i="5"/>
  <c r="A103" i="5"/>
  <c r="K102" i="5"/>
  <c r="J102" i="5"/>
  <c r="H102" i="5"/>
  <c r="F102" i="5"/>
  <c r="G102" i="5" s="1"/>
  <c r="E102" i="5"/>
  <c r="D102" i="5"/>
  <c r="C102" i="5"/>
  <c r="A102" i="5"/>
  <c r="K101" i="5"/>
  <c r="F101" i="5"/>
  <c r="H101" i="5" s="1"/>
  <c r="J101" i="5" s="1"/>
  <c r="E101" i="5"/>
  <c r="D101" i="5"/>
  <c r="C101" i="5"/>
  <c r="A101" i="5"/>
  <c r="K100" i="5"/>
  <c r="H100" i="5"/>
  <c r="J100" i="5" s="1"/>
  <c r="G100" i="5"/>
  <c r="F100" i="5"/>
  <c r="E100" i="5"/>
  <c r="D100" i="5"/>
  <c r="C100" i="5"/>
  <c r="A100" i="5"/>
  <c r="K99" i="5"/>
  <c r="H99" i="5"/>
  <c r="J99" i="5" s="1"/>
  <c r="G99" i="5"/>
  <c r="F99" i="5"/>
  <c r="D99" i="5"/>
  <c r="E99" i="5" s="1"/>
  <c r="C99" i="5"/>
  <c r="A99" i="5"/>
  <c r="K98" i="5"/>
  <c r="J98" i="5"/>
  <c r="H98" i="5"/>
  <c r="F98" i="5"/>
  <c r="G98" i="5" s="1"/>
  <c r="E98" i="5"/>
  <c r="D98" i="5"/>
  <c r="C98" i="5"/>
  <c r="A98" i="5"/>
  <c r="K97" i="5"/>
  <c r="F97" i="5"/>
  <c r="H97" i="5" s="1"/>
  <c r="J97" i="5" s="1"/>
  <c r="E97" i="5"/>
  <c r="D97" i="5"/>
  <c r="C97" i="5"/>
  <c r="A97" i="5"/>
  <c r="K96" i="5"/>
  <c r="H96" i="5"/>
  <c r="J96" i="5" s="1"/>
  <c r="G96" i="5"/>
  <c r="F96" i="5"/>
  <c r="E96" i="5"/>
  <c r="D96" i="5"/>
  <c r="C96" i="5"/>
  <c r="A96" i="5"/>
  <c r="K95" i="5"/>
  <c r="H95" i="5"/>
  <c r="J95" i="5" s="1"/>
  <c r="G95" i="5"/>
  <c r="F95" i="5"/>
  <c r="D95" i="5"/>
  <c r="E95" i="5" s="1"/>
  <c r="C95" i="5"/>
  <c r="A95" i="5"/>
  <c r="K94" i="5"/>
  <c r="J94" i="5"/>
  <c r="H94" i="5"/>
  <c r="F94" i="5"/>
  <c r="G94" i="5" s="1"/>
  <c r="E94" i="5"/>
  <c r="D94" i="5"/>
  <c r="C94" i="5"/>
  <c r="A94" i="5"/>
  <c r="K93" i="5"/>
  <c r="F93" i="5"/>
  <c r="H93" i="5" s="1"/>
  <c r="J93" i="5" s="1"/>
  <c r="E93" i="5"/>
  <c r="D93" i="5"/>
  <c r="C93" i="5"/>
  <c r="A93" i="5"/>
  <c r="K92" i="5"/>
  <c r="H92" i="5"/>
  <c r="J92" i="5" s="1"/>
  <c r="G92" i="5"/>
  <c r="F92" i="5"/>
  <c r="E92" i="5"/>
  <c r="D92" i="5"/>
  <c r="C92" i="5"/>
  <c r="A92" i="5"/>
  <c r="K91" i="5"/>
  <c r="H91" i="5"/>
  <c r="J91" i="5" s="1"/>
  <c r="G91" i="5"/>
  <c r="F91" i="5"/>
  <c r="D91" i="5"/>
  <c r="E91" i="5" s="1"/>
  <c r="C91" i="5"/>
  <c r="A91" i="5"/>
  <c r="K90" i="5"/>
  <c r="J90" i="5"/>
  <c r="H90" i="5"/>
  <c r="F90" i="5"/>
  <c r="G90" i="5" s="1"/>
  <c r="E90" i="5"/>
  <c r="D90" i="5"/>
  <c r="C90" i="5"/>
  <c r="A90" i="5"/>
  <c r="K89" i="5"/>
  <c r="F89" i="5"/>
  <c r="H89" i="5" s="1"/>
  <c r="J89" i="5" s="1"/>
  <c r="E89" i="5"/>
  <c r="D89" i="5"/>
  <c r="C89" i="5"/>
  <c r="A89" i="5"/>
  <c r="K88" i="5"/>
  <c r="H88" i="5"/>
  <c r="J88" i="5" s="1"/>
  <c r="G88" i="5"/>
  <c r="F88" i="5"/>
  <c r="E88" i="5"/>
  <c r="D88" i="5"/>
  <c r="C88" i="5"/>
  <c r="A88" i="5"/>
  <c r="K87" i="5"/>
  <c r="H87" i="5"/>
  <c r="J87" i="5" s="1"/>
  <c r="G87" i="5"/>
  <c r="F87" i="5"/>
  <c r="D87" i="5"/>
  <c r="E87" i="5" s="1"/>
  <c r="C87" i="5"/>
  <c r="A87" i="5"/>
  <c r="K86" i="5"/>
  <c r="J86" i="5"/>
  <c r="H86" i="5"/>
  <c r="F86" i="5"/>
  <c r="G86" i="5" s="1"/>
  <c r="E86" i="5"/>
  <c r="D86" i="5"/>
  <c r="C86" i="5"/>
  <c r="A86" i="5"/>
  <c r="K85" i="5"/>
  <c r="F85" i="5"/>
  <c r="H85" i="5" s="1"/>
  <c r="J85" i="5" s="1"/>
  <c r="E85" i="5"/>
  <c r="D85" i="5"/>
  <c r="C85" i="5"/>
  <c r="A85" i="5"/>
  <c r="K84" i="5"/>
  <c r="H84" i="5"/>
  <c r="J84" i="5" s="1"/>
  <c r="G84" i="5"/>
  <c r="F84" i="5"/>
  <c r="E84" i="5"/>
  <c r="D84" i="5"/>
  <c r="C84" i="5"/>
  <c r="A84" i="5"/>
  <c r="K83" i="5"/>
  <c r="H83" i="5"/>
  <c r="J83" i="5" s="1"/>
  <c r="G83" i="5"/>
  <c r="F83" i="5"/>
  <c r="D83" i="5"/>
  <c r="E83" i="5" s="1"/>
  <c r="C83" i="5"/>
  <c r="A83" i="5"/>
  <c r="K82" i="5"/>
  <c r="J82" i="5"/>
  <c r="H82" i="5"/>
  <c r="F82" i="5"/>
  <c r="G82" i="5" s="1"/>
  <c r="E82" i="5"/>
  <c r="D82" i="5"/>
  <c r="C82" i="5"/>
  <c r="A82" i="5"/>
  <c r="K81" i="5"/>
  <c r="F81" i="5"/>
  <c r="H81" i="5" s="1"/>
  <c r="J81" i="5" s="1"/>
  <c r="E81" i="5"/>
  <c r="D81" i="5"/>
  <c r="C81" i="5"/>
  <c r="A81" i="5"/>
  <c r="K80" i="5"/>
  <c r="H80" i="5"/>
  <c r="J80" i="5" s="1"/>
  <c r="G80" i="5"/>
  <c r="F80" i="5"/>
  <c r="E80" i="5"/>
  <c r="D80" i="5"/>
  <c r="C80" i="5"/>
  <c r="A80" i="5"/>
  <c r="K79" i="5"/>
  <c r="H79" i="5"/>
  <c r="J79" i="5" s="1"/>
  <c r="G79" i="5"/>
  <c r="F79" i="5"/>
  <c r="D79" i="5"/>
  <c r="E79" i="5" s="1"/>
  <c r="C79" i="5"/>
  <c r="A79" i="5"/>
  <c r="K78" i="5"/>
  <c r="J78" i="5"/>
  <c r="H78" i="5"/>
  <c r="F78" i="5"/>
  <c r="G78" i="5" s="1"/>
  <c r="E78" i="5"/>
  <c r="D78" i="5"/>
  <c r="C78" i="5"/>
  <c r="A78" i="5"/>
  <c r="K77" i="5"/>
  <c r="F77" i="5"/>
  <c r="H77" i="5" s="1"/>
  <c r="J77" i="5" s="1"/>
  <c r="E77" i="5"/>
  <c r="D77" i="5"/>
  <c r="C77" i="5"/>
  <c r="A77" i="5"/>
  <c r="K76" i="5"/>
  <c r="H76" i="5"/>
  <c r="J76" i="5" s="1"/>
  <c r="G76" i="5"/>
  <c r="F76" i="5"/>
  <c r="E76" i="5"/>
  <c r="D76" i="5"/>
  <c r="C76" i="5"/>
  <c r="A76" i="5"/>
  <c r="K75" i="5"/>
  <c r="H75" i="5"/>
  <c r="J75" i="5" s="1"/>
  <c r="G75" i="5"/>
  <c r="F75" i="5"/>
  <c r="D75" i="5"/>
  <c r="E75" i="5" s="1"/>
  <c r="C75" i="5"/>
  <c r="A75" i="5"/>
  <c r="K74" i="5"/>
  <c r="J74" i="5"/>
  <c r="H74" i="5"/>
  <c r="F74" i="5"/>
  <c r="G74" i="5" s="1"/>
  <c r="E74" i="5"/>
  <c r="D74" i="5"/>
  <c r="C74" i="5"/>
  <c r="A74" i="5"/>
  <c r="K73" i="5"/>
  <c r="F73" i="5"/>
  <c r="H73" i="5" s="1"/>
  <c r="J73" i="5" s="1"/>
  <c r="E73" i="5"/>
  <c r="D73" i="5"/>
  <c r="C73" i="5"/>
  <c r="A73" i="5"/>
  <c r="K72" i="5"/>
  <c r="H72" i="5"/>
  <c r="J72" i="5" s="1"/>
  <c r="G72" i="5"/>
  <c r="F72" i="5"/>
  <c r="E72" i="5"/>
  <c r="D72" i="5"/>
  <c r="C72" i="5"/>
  <c r="A72" i="5"/>
  <c r="K71" i="5"/>
  <c r="H71" i="5"/>
  <c r="J71" i="5" s="1"/>
  <c r="G71" i="5"/>
  <c r="F71" i="5"/>
  <c r="D71" i="5"/>
  <c r="E71" i="5" s="1"/>
  <c r="C71" i="5"/>
  <c r="A71" i="5"/>
  <c r="K70" i="5"/>
  <c r="J70" i="5"/>
  <c r="H70" i="5"/>
  <c r="F70" i="5"/>
  <c r="G70" i="5" s="1"/>
  <c r="E70" i="5"/>
  <c r="D70" i="5"/>
  <c r="C70" i="5"/>
  <c r="A70" i="5"/>
  <c r="K69" i="5"/>
  <c r="F69" i="5"/>
  <c r="H69" i="5" s="1"/>
  <c r="J69" i="5" s="1"/>
  <c r="E69" i="5"/>
  <c r="D69" i="5"/>
  <c r="C69" i="5"/>
  <c r="A69" i="5"/>
  <c r="K68" i="5"/>
  <c r="H68" i="5"/>
  <c r="J68" i="5" s="1"/>
  <c r="G68" i="5"/>
  <c r="F68" i="5"/>
  <c r="E68" i="5"/>
  <c r="D68" i="5"/>
  <c r="C68" i="5"/>
  <c r="A68" i="5"/>
  <c r="K67" i="5"/>
  <c r="H67" i="5"/>
  <c r="J67" i="5" s="1"/>
  <c r="G67" i="5"/>
  <c r="F67" i="5"/>
  <c r="D67" i="5"/>
  <c r="E67" i="5" s="1"/>
  <c r="C67" i="5"/>
  <c r="A67" i="5"/>
  <c r="K66" i="5"/>
  <c r="J66" i="5"/>
  <c r="H66" i="5"/>
  <c r="F66" i="5"/>
  <c r="G66" i="5" s="1"/>
  <c r="E66" i="5"/>
  <c r="D66" i="5"/>
  <c r="C66" i="5"/>
  <c r="A66" i="5"/>
  <c r="K65" i="5"/>
  <c r="F65" i="5"/>
  <c r="H65" i="5" s="1"/>
  <c r="J65" i="5" s="1"/>
  <c r="E65" i="5"/>
  <c r="D65" i="5"/>
  <c r="C65" i="5"/>
  <c r="A65" i="5"/>
  <c r="K64" i="5"/>
  <c r="H64" i="5"/>
  <c r="J64" i="5" s="1"/>
  <c r="G64" i="5"/>
  <c r="F64" i="5"/>
  <c r="E64" i="5"/>
  <c r="D64" i="5"/>
  <c r="C64" i="5"/>
  <c r="A64" i="5"/>
  <c r="K63" i="5"/>
  <c r="H63" i="5"/>
  <c r="J63" i="5" s="1"/>
  <c r="G63" i="5"/>
  <c r="F63" i="5"/>
  <c r="D63" i="5"/>
  <c r="E63" i="5" s="1"/>
  <c r="C63" i="5"/>
  <c r="A63" i="5"/>
  <c r="K62" i="5"/>
  <c r="J62" i="5"/>
  <c r="H62" i="5"/>
  <c r="F62" i="5"/>
  <c r="G62" i="5" s="1"/>
  <c r="E62" i="5"/>
  <c r="D62" i="5"/>
  <c r="C62" i="5"/>
  <c r="A62" i="5"/>
  <c r="K61" i="5"/>
  <c r="F61" i="5"/>
  <c r="H61" i="5" s="1"/>
  <c r="J61" i="5" s="1"/>
  <c r="E61" i="5"/>
  <c r="D61" i="5"/>
  <c r="C61" i="5"/>
  <c r="A61" i="5"/>
  <c r="K60" i="5"/>
  <c r="H60" i="5"/>
  <c r="J60" i="5" s="1"/>
  <c r="G60" i="5"/>
  <c r="F60" i="5"/>
  <c r="E60" i="5"/>
  <c r="D60" i="5"/>
  <c r="C60" i="5"/>
  <c r="A60" i="5"/>
  <c r="K59" i="5"/>
  <c r="H59" i="5"/>
  <c r="J59" i="5" s="1"/>
  <c r="G59" i="5"/>
  <c r="F59" i="5"/>
  <c r="D59" i="5"/>
  <c r="E59" i="5" s="1"/>
  <c r="C59" i="5"/>
  <c r="A59" i="5"/>
  <c r="K58" i="5"/>
  <c r="J58" i="5"/>
  <c r="H58" i="5"/>
  <c r="F58" i="5"/>
  <c r="G58" i="5" s="1"/>
  <c r="E58" i="5"/>
  <c r="D58" i="5"/>
  <c r="C58" i="5"/>
  <c r="A58" i="5"/>
  <c r="K57" i="5"/>
  <c r="F57" i="5"/>
  <c r="H57" i="5" s="1"/>
  <c r="J57" i="5" s="1"/>
  <c r="E57" i="5"/>
  <c r="D57" i="5"/>
  <c r="C57" i="5"/>
  <c r="A57" i="5"/>
  <c r="K56" i="5"/>
  <c r="H56" i="5"/>
  <c r="J56" i="5" s="1"/>
  <c r="G56" i="5"/>
  <c r="F56" i="5"/>
  <c r="E56" i="5"/>
  <c r="D56" i="5"/>
  <c r="C56" i="5"/>
  <c r="A56" i="5"/>
  <c r="K55" i="5"/>
  <c r="H55" i="5"/>
  <c r="J55" i="5" s="1"/>
  <c r="G55" i="5"/>
  <c r="F55" i="5"/>
  <c r="D55" i="5"/>
  <c r="E55" i="5" s="1"/>
  <c r="C55" i="5"/>
  <c r="A55" i="5"/>
  <c r="K54" i="5"/>
  <c r="J54" i="5"/>
  <c r="H54" i="5"/>
  <c r="F54" i="5"/>
  <c r="G54" i="5" s="1"/>
  <c r="E54" i="5"/>
  <c r="D54" i="5"/>
  <c r="C54" i="5"/>
  <c r="A54" i="5"/>
  <c r="K53" i="5"/>
  <c r="F53" i="5"/>
  <c r="H53" i="5" s="1"/>
  <c r="J53" i="5" s="1"/>
  <c r="E53" i="5"/>
  <c r="D53" i="5"/>
  <c r="C53" i="5"/>
  <c r="A53" i="5"/>
  <c r="K52" i="5"/>
  <c r="H52" i="5"/>
  <c r="J52" i="5" s="1"/>
  <c r="G52" i="5"/>
  <c r="F52" i="5"/>
  <c r="E52" i="5"/>
  <c r="D52" i="5"/>
  <c r="C52" i="5"/>
  <c r="A52" i="5"/>
  <c r="K51" i="5"/>
  <c r="H51" i="5"/>
  <c r="J51" i="5" s="1"/>
  <c r="G51" i="5"/>
  <c r="F51" i="5"/>
  <c r="D51" i="5"/>
  <c r="E51" i="5" s="1"/>
  <c r="C51" i="5"/>
  <c r="A51" i="5"/>
  <c r="K50" i="5"/>
  <c r="J50" i="5"/>
  <c r="H50" i="5"/>
  <c r="F50" i="5"/>
  <c r="G50" i="5" s="1"/>
  <c r="E50" i="5"/>
  <c r="D50" i="5"/>
  <c r="C50" i="5"/>
  <c r="A50" i="5"/>
  <c r="K49" i="5"/>
  <c r="F49" i="5"/>
  <c r="H49" i="5" s="1"/>
  <c r="J49" i="5" s="1"/>
  <c r="E49" i="5"/>
  <c r="D49" i="5"/>
  <c r="C49" i="5"/>
  <c r="A49" i="5"/>
  <c r="K48" i="5"/>
  <c r="H48" i="5"/>
  <c r="J48" i="5" s="1"/>
  <c r="G48" i="5"/>
  <c r="F48" i="5"/>
  <c r="E48" i="5"/>
  <c r="D48" i="5"/>
  <c r="C48" i="5"/>
  <c r="A48" i="5"/>
  <c r="K47" i="5"/>
  <c r="H47" i="5"/>
  <c r="J47" i="5" s="1"/>
  <c r="G47" i="5"/>
  <c r="F47" i="5"/>
  <c r="D47" i="5"/>
  <c r="E47" i="5" s="1"/>
  <c r="C47" i="5"/>
  <c r="A47" i="5"/>
  <c r="K46" i="5"/>
  <c r="J46" i="5"/>
  <c r="H46" i="5"/>
  <c r="F46" i="5"/>
  <c r="G46" i="5" s="1"/>
  <c r="E46" i="5"/>
  <c r="D46" i="5"/>
  <c r="C46" i="5"/>
  <c r="A46" i="5"/>
  <c r="K45" i="5"/>
  <c r="F45" i="5"/>
  <c r="E45" i="5"/>
  <c r="D45" i="5"/>
  <c r="C45" i="5"/>
  <c r="A45" i="5"/>
  <c r="K44" i="5"/>
  <c r="H44" i="5"/>
  <c r="J44" i="5" s="1"/>
  <c r="G44" i="5"/>
  <c r="F44" i="5"/>
  <c r="E44" i="5"/>
  <c r="D44" i="5"/>
  <c r="C44" i="5"/>
  <c r="A44" i="5"/>
  <c r="K43" i="5"/>
  <c r="H43" i="5"/>
  <c r="J43" i="5" s="1"/>
  <c r="G43" i="5"/>
  <c r="F43" i="5"/>
  <c r="D43" i="5"/>
  <c r="E43" i="5" s="1"/>
  <c r="C43" i="5"/>
  <c r="A43" i="5"/>
  <c r="K42" i="5"/>
  <c r="J42" i="5"/>
  <c r="H42" i="5"/>
  <c r="F42" i="5"/>
  <c r="G42" i="5" s="1"/>
  <c r="E42" i="5"/>
  <c r="D42" i="5"/>
  <c r="C42" i="5"/>
  <c r="A42" i="5"/>
  <c r="K41" i="5"/>
  <c r="F41" i="5"/>
  <c r="E41" i="5"/>
  <c r="D41" i="5"/>
  <c r="C41" i="5"/>
  <c r="A41" i="5"/>
  <c r="K40" i="5"/>
  <c r="H40" i="5"/>
  <c r="J40" i="5" s="1"/>
  <c r="G40" i="5"/>
  <c r="F40" i="5"/>
  <c r="E40" i="5"/>
  <c r="D40" i="5"/>
  <c r="C40" i="5"/>
  <c r="A40" i="5"/>
  <c r="K39" i="5"/>
  <c r="H39" i="5"/>
  <c r="J39" i="5" s="1"/>
  <c r="G39" i="5"/>
  <c r="F39" i="5"/>
  <c r="D39" i="5"/>
  <c r="E39" i="5" s="1"/>
  <c r="C39" i="5"/>
  <c r="A39" i="5"/>
  <c r="K38" i="5"/>
  <c r="J38" i="5"/>
  <c r="H38" i="5"/>
  <c r="F38" i="5"/>
  <c r="G38" i="5" s="1"/>
  <c r="E38" i="5"/>
  <c r="D38" i="5"/>
  <c r="C38" i="5"/>
  <c r="A38" i="5"/>
  <c r="K37" i="5"/>
  <c r="F37" i="5"/>
  <c r="E37" i="5"/>
  <c r="D37" i="5"/>
  <c r="C37" i="5"/>
  <c r="A37" i="5"/>
  <c r="K36" i="5"/>
  <c r="H36" i="5"/>
  <c r="J36" i="5" s="1"/>
  <c r="G36" i="5"/>
  <c r="F36" i="5"/>
  <c r="E36" i="5"/>
  <c r="D36" i="5"/>
  <c r="C36" i="5"/>
  <c r="A36" i="5"/>
  <c r="K35" i="5"/>
  <c r="H35" i="5"/>
  <c r="J35" i="5" s="1"/>
  <c r="G35" i="5"/>
  <c r="F35" i="5"/>
  <c r="D35" i="5"/>
  <c r="E35" i="5" s="1"/>
  <c r="C35" i="5"/>
  <c r="A35" i="5"/>
  <c r="K34" i="5"/>
  <c r="J34" i="5"/>
  <c r="H34" i="5"/>
  <c r="G34" i="5"/>
  <c r="F34" i="5"/>
  <c r="E34" i="5"/>
  <c r="D34" i="5"/>
  <c r="C34" i="5"/>
  <c r="A34" i="5"/>
  <c r="K33" i="5"/>
  <c r="F33" i="5"/>
  <c r="E33" i="5"/>
  <c r="D33" i="5"/>
  <c r="C33" i="5"/>
  <c r="A33" i="5"/>
  <c r="K32" i="5"/>
  <c r="H32" i="5"/>
  <c r="J32" i="5" s="1"/>
  <c r="G32" i="5"/>
  <c r="F32" i="5"/>
  <c r="E32" i="5"/>
  <c r="D32" i="5"/>
  <c r="C32" i="5"/>
  <c r="A32" i="5"/>
  <c r="K31" i="5"/>
  <c r="H31" i="5"/>
  <c r="J31" i="5" s="1"/>
  <c r="G31" i="5"/>
  <c r="F31" i="5"/>
  <c r="D31" i="5"/>
  <c r="E31" i="5" s="1"/>
  <c r="C31" i="5"/>
  <c r="A31" i="5"/>
  <c r="K30" i="5"/>
  <c r="J30" i="5"/>
  <c r="H30" i="5"/>
  <c r="G30" i="5"/>
  <c r="F30" i="5"/>
  <c r="E30" i="5"/>
  <c r="D30" i="5"/>
  <c r="C30" i="5"/>
  <c r="A30" i="5"/>
  <c r="K29" i="5"/>
  <c r="F29" i="5"/>
  <c r="E29" i="5"/>
  <c r="D29" i="5"/>
  <c r="C29" i="5"/>
  <c r="A29" i="5"/>
  <c r="K28" i="5"/>
  <c r="H28" i="5"/>
  <c r="J28" i="5" s="1"/>
  <c r="F28" i="5"/>
  <c r="G28" i="5" s="1"/>
  <c r="E28" i="5"/>
  <c r="D28" i="5"/>
  <c r="C28" i="5"/>
  <c r="A28" i="5"/>
  <c r="K27" i="5"/>
  <c r="H27" i="5"/>
  <c r="J27" i="5" s="1"/>
  <c r="G27" i="5"/>
  <c r="F27" i="5"/>
  <c r="E27" i="5"/>
  <c r="D27" i="5"/>
  <c r="C27" i="5"/>
  <c r="A27" i="5"/>
  <c r="K26" i="5"/>
  <c r="J26" i="5"/>
  <c r="H26" i="5"/>
  <c r="G26" i="5"/>
  <c r="F26" i="5"/>
  <c r="E26" i="5"/>
  <c r="D26" i="5"/>
  <c r="C26" i="5"/>
  <c r="A26" i="5"/>
  <c r="K25" i="5"/>
  <c r="F25" i="5"/>
  <c r="E25" i="5"/>
  <c r="D25" i="5"/>
  <c r="C25" i="5"/>
  <c r="A25" i="5"/>
  <c r="K24" i="5"/>
  <c r="F24" i="5"/>
  <c r="H24" i="5" s="1"/>
  <c r="J24" i="5" s="1"/>
  <c r="E24" i="5"/>
  <c r="D24" i="5"/>
  <c r="C24" i="5"/>
  <c r="A24" i="5"/>
  <c r="K23" i="5"/>
  <c r="H23" i="5"/>
  <c r="J23" i="5" s="1"/>
  <c r="G23" i="5"/>
  <c r="F23" i="5"/>
  <c r="E23" i="5"/>
  <c r="D23" i="5"/>
  <c r="C23" i="5"/>
  <c r="A23" i="5"/>
  <c r="K22" i="5"/>
  <c r="J22" i="5"/>
  <c r="H22" i="5"/>
  <c r="F22" i="5"/>
  <c r="G22" i="5" s="1"/>
  <c r="E22" i="5"/>
  <c r="D22" i="5"/>
  <c r="C22" i="5"/>
  <c r="A22" i="5"/>
  <c r="K21" i="5"/>
  <c r="F21" i="5"/>
  <c r="E21" i="5"/>
  <c r="D21" i="5"/>
  <c r="C21" i="5"/>
  <c r="A21" i="5"/>
  <c r="K20" i="5"/>
  <c r="F20" i="5"/>
  <c r="H20" i="5" s="1"/>
  <c r="J20" i="5" s="1"/>
  <c r="E20" i="5"/>
  <c r="D20" i="5"/>
  <c r="C20" i="5"/>
  <c r="A20" i="5"/>
  <c r="K19" i="5"/>
  <c r="H19" i="5"/>
  <c r="J19" i="5" s="1"/>
  <c r="G19" i="5"/>
  <c r="F19" i="5"/>
  <c r="D19" i="5"/>
  <c r="E19" i="5" s="1"/>
  <c r="C19" i="5"/>
  <c r="A19" i="5"/>
  <c r="K18" i="5"/>
  <c r="J18" i="5"/>
  <c r="H18" i="5"/>
  <c r="F18" i="5"/>
  <c r="G18" i="5" s="1"/>
  <c r="E18" i="5"/>
  <c r="D18" i="5"/>
  <c r="C18" i="5"/>
  <c r="A18" i="5"/>
  <c r="K17" i="5"/>
  <c r="F17" i="5"/>
  <c r="E17" i="5"/>
  <c r="D17" i="5"/>
  <c r="C17" i="5"/>
  <c r="A17" i="5"/>
  <c r="K16" i="5"/>
  <c r="H16" i="5"/>
  <c r="J16" i="5" s="1"/>
  <c r="G16" i="5"/>
  <c r="F16" i="5"/>
  <c r="E16" i="5"/>
  <c r="D16" i="5"/>
  <c r="C16" i="5"/>
  <c r="A16" i="5"/>
  <c r="K15" i="5"/>
  <c r="H15" i="5"/>
  <c r="J15" i="5" s="1"/>
  <c r="G15" i="5"/>
  <c r="F15" i="5"/>
  <c r="D15" i="5"/>
  <c r="E15" i="5" s="1"/>
  <c r="C15" i="5"/>
  <c r="A15" i="5"/>
  <c r="K14" i="5"/>
  <c r="J14" i="5"/>
  <c r="H14" i="5"/>
  <c r="F14" i="5"/>
  <c r="G14" i="5" s="1"/>
  <c r="E14" i="5"/>
  <c r="D14" i="5"/>
  <c r="C14" i="5"/>
  <c r="A14" i="5"/>
  <c r="K13" i="5"/>
  <c r="F13" i="5"/>
  <c r="E13" i="5"/>
  <c r="D13" i="5"/>
  <c r="C13" i="5"/>
  <c r="A13" i="5"/>
  <c r="K12" i="5"/>
  <c r="F12" i="5"/>
  <c r="H12" i="5" s="1"/>
  <c r="J12" i="5" s="1"/>
  <c r="E12" i="5"/>
  <c r="D12" i="5"/>
  <c r="C12" i="5"/>
  <c r="A12" i="5"/>
  <c r="K11" i="5"/>
  <c r="H11" i="5"/>
  <c r="J11" i="5" s="1"/>
  <c r="G11" i="5"/>
  <c r="F11" i="5"/>
  <c r="D11" i="5"/>
  <c r="E11" i="5" s="1"/>
  <c r="C11" i="5"/>
  <c r="A11" i="5"/>
  <c r="K10" i="5"/>
  <c r="J10" i="5"/>
  <c r="H10" i="5"/>
  <c r="F10" i="5"/>
  <c r="G10" i="5" s="1"/>
  <c r="E10" i="5"/>
  <c r="D10" i="5"/>
  <c r="C10" i="5"/>
  <c r="A10" i="5"/>
  <c r="K9" i="5"/>
  <c r="F9" i="5"/>
  <c r="G9" i="5" s="1"/>
  <c r="E9" i="5"/>
  <c r="D9" i="5"/>
  <c r="C9" i="5"/>
  <c r="A9" i="5"/>
  <c r="K8" i="5"/>
  <c r="F8" i="5"/>
  <c r="H8" i="5" s="1"/>
  <c r="J8" i="5" s="1"/>
  <c r="E8" i="5"/>
  <c r="D8" i="5"/>
  <c r="C8" i="5"/>
  <c r="A8" i="5"/>
  <c r="D7" i="5"/>
  <c r="E7" i="5" s="1"/>
  <c r="C7" i="5"/>
  <c r="A7" i="5"/>
  <c r="D6" i="5"/>
  <c r="E6" i="5" s="1"/>
  <c r="C6" i="5"/>
  <c r="A6" i="5"/>
  <c r="E5" i="5"/>
  <c r="D5" i="5"/>
  <c r="C5" i="5"/>
  <c r="A5" i="5"/>
  <c r="K104" i="4"/>
  <c r="H104" i="4"/>
  <c r="F104" i="4"/>
  <c r="D104" i="4"/>
  <c r="M103" i="4"/>
  <c r="N103" i="4" s="1"/>
  <c r="K103" i="4"/>
  <c r="H103" i="4"/>
  <c r="F103" i="4"/>
  <c r="D103" i="4"/>
  <c r="K102" i="4"/>
  <c r="H102" i="4"/>
  <c r="M102" i="4" s="1"/>
  <c r="F102" i="4"/>
  <c r="N102" i="4" s="1"/>
  <c r="D102" i="4"/>
  <c r="M101" i="4"/>
  <c r="N101" i="4" s="1"/>
  <c r="K101" i="4"/>
  <c r="H101" i="4"/>
  <c r="F101" i="4"/>
  <c r="D101" i="4"/>
  <c r="K100" i="4"/>
  <c r="H100" i="4"/>
  <c r="F100" i="4"/>
  <c r="D100" i="4"/>
  <c r="M99" i="4"/>
  <c r="N99" i="4" s="1"/>
  <c r="K99" i="4"/>
  <c r="H99" i="4"/>
  <c r="F99" i="4"/>
  <c r="D99" i="4"/>
  <c r="K98" i="4"/>
  <c r="H98" i="4"/>
  <c r="M98" i="4" s="1"/>
  <c r="F98" i="4"/>
  <c r="N98" i="4" s="1"/>
  <c r="D98" i="4"/>
  <c r="M97" i="4"/>
  <c r="N97" i="4" s="1"/>
  <c r="K97" i="4"/>
  <c r="H97" i="4"/>
  <c r="F97" i="4"/>
  <c r="D97" i="4"/>
  <c r="N96" i="4"/>
  <c r="K96" i="4"/>
  <c r="H96" i="4"/>
  <c r="M96" i="4" s="1"/>
  <c r="F96" i="4"/>
  <c r="D96" i="4"/>
  <c r="M95" i="4"/>
  <c r="N95" i="4" s="1"/>
  <c r="K95" i="4"/>
  <c r="H95" i="4"/>
  <c r="F95" i="4"/>
  <c r="D95" i="4"/>
  <c r="K94" i="4"/>
  <c r="H94" i="4"/>
  <c r="M94" i="4" s="1"/>
  <c r="N94" i="4" s="1"/>
  <c r="F94" i="4"/>
  <c r="D94" i="4"/>
  <c r="M93" i="4"/>
  <c r="N93" i="4" s="1"/>
  <c r="K93" i="4"/>
  <c r="H93" i="4"/>
  <c r="F93" i="4"/>
  <c r="D93" i="4"/>
  <c r="K92" i="4"/>
  <c r="H92" i="4"/>
  <c r="F92" i="4"/>
  <c r="D92" i="4"/>
  <c r="M91" i="4"/>
  <c r="N91" i="4" s="1"/>
  <c r="K91" i="4"/>
  <c r="H91" i="4"/>
  <c r="F91" i="4"/>
  <c r="D91" i="4"/>
  <c r="K90" i="4"/>
  <c r="H90" i="4"/>
  <c r="M90" i="4" s="1"/>
  <c r="F90" i="4"/>
  <c r="N90" i="4" s="1"/>
  <c r="D90" i="4"/>
  <c r="M89" i="4"/>
  <c r="N89" i="4" s="1"/>
  <c r="K89" i="4"/>
  <c r="H89" i="4"/>
  <c r="F89" i="4"/>
  <c r="D89" i="4"/>
  <c r="K88" i="4"/>
  <c r="H88" i="4"/>
  <c r="F88" i="4"/>
  <c r="D88" i="4"/>
  <c r="M87" i="4"/>
  <c r="N87" i="4" s="1"/>
  <c r="K87" i="4"/>
  <c r="H87" i="4"/>
  <c r="F87" i="4"/>
  <c r="D87" i="4"/>
  <c r="K86" i="4"/>
  <c r="H86" i="4"/>
  <c r="M86" i="4" s="1"/>
  <c r="F86" i="4"/>
  <c r="N86" i="4" s="1"/>
  <c r="D86" i="4"/>
  <c r="M85" i="4"/>
  <c r="N85" i="4" s="1"/>
  <c r="K85" i="4"/>
  <c r="H85" i="4"/>
  <c r="F85" i="4"/>
  <c r="D85" i="4"/>
  <c r="N84" i="4"/>
  <c r="K84" i="4"/>
  <c r="H84" i="4"/>
  <c r="M84" i="4" s="1"/>
  <c r="F84" i="4"/>
  <c r="D84" i="4"/>
  <c r="M83" i="4"/>
  <c r="N83" i="4" s="1"/>
  <c r="K83" i="4"/>
  <c r="H83" i="4"/>
  <c r="F83" i="4"/>
  <c r="D83" i="4"/>
  <c r="K82" i="4"/>
  <c r="H82" i="4"/>
  <c r="M82" i="4" s="1"/>
  <c r="N82" i="4" s="1"/>
  <c r="F82" i="4"/>
  <c r="D82" i="4"/>
  <c r="M81" i="4"/>
  <c r="N81" i="4" s="1"/>
  <c r="K81" i="4"/>
  <c r="H81" i="4"/>
  <c r="F81" i="4"/>
  <c r="D81" i="4"/>
  <c r="K80" i="4"/>
  <c r="H80" i="4"/>
  <c r="F80" i="4"/>
  <c r="D80" i="4"/>
  <c r="M79" i="4"/>
  <c r="N79" i="4" s="1"/>
  <c r="K79" i="4"/>
  <c r="H79" i="4"/>
  <c r="F79" i="4"/>
  <c r="D79" i="4"/>
  <c r="K78" i="4"/>
  <c r="H78" i="4"/>
  <c r="M78" i="4" s="1"/>
  <c r="F78" i="4"/>
  <c r="N78" i="4" s="1"/>
  <c r="D78" i="4"/>
  <c r="M77" i="4"/>
  <c r="N77" i="4" s="1"/>
  <c r="K77" i="4"/>
  <c r="H77" i="4"/>
  <c r="F77" i="4"/>
  <c r="D77" i="4"/>
  <c r="K76" i="4"/>
  <c r="H76" i="4"/>
  <c r="F76" i="4"/>
  <c r="D76" i="4"/>
  <c r="M75" i="4"/>
  <c r="N75" i="4" s="1"/>
  <c r="K75" i="4"/>
  <c r="H75" i="4"/>
  <c r="F75" i="4"/>
  <c r="D75" i="4"/>
  <c r="K74" i="4"/>
  <c r="H74" i="4"/>
  <c r="M74" i="4" s="1"/>
  <c r="F74" i="4"/>
  <c r="N74" i="4" s="1"/>
  <c r="D74" i="4"/>
  <c r="M73" i="4"/>
  <c r="N73" i="4" s="1"/>
  <c r="K73" i="4"/>
  <c r="H73" i="4"/>
  <c r="F73" i="4"/>
  <c r="D73" i="4"/>
  <c r="N72" i="4"/>
  <c r="K72" i="4"/>
  <c r="H72" i="4"/>
  <c r="M72" i="4" s="1"/>
  <c r="F72" i="4"/>
  <c r="D72" i="4"/>
  <c r="M71" i="4"/>
  <c r="N71" i="4" s="1"/>
  <c r="K71" i="4"/>
  <c r="H71" i="4"/>
  <c r="F71" i="4"/>
  <c r="D71" i="4"/>
  <c r="K70" i="4"/>
  <c r="H70" i="4"/>
  <c r="M70" i="4" s="1"/>
  <c r="N70" i="4" s="1"/>
  <c r="F70" i="4"/>
  <c r="D70" i="4"/>
  <c r="M69" i="4"/>
  <c r="N69" i="4" s="1"/>
  <c r="K69" i="4"/>
  <c r="H69" i="4"/>
  <c r="F69" i="4"/>
  <c r="D69" i="4"/>
  <c r="K68" i="4"/>
  <c r="H68" i="4"/>
  <c r="F68" i="4"/>
  <c r="D68" i="4"/>
  <c r="M67" i="4"/>
  <c r="N67" i="4" s="1"/>
  <c r="K67" i="4"/>
  <c r="H67" i="4"/>
  <c r="F67" i="4"/>
  <c r="D67" i="4"/>
  <c r="K66" i="4"/>
  <c r="H66" i="4"/>
  <c r="M66" i="4" s="1"/>
  <c r="F66" i="4"/>
  <c r="N66" i="4" s="1"/>
  <c r="D66" i="4"/>
  <c r="M65" i="4"/>
  <c r="N65" i="4" s="1"/>
  <c r="K65" i="4"/>
  <c r="H65" i="4"/>
  <c r="F65" i="4"/>
  <c r="D65" i="4"/>
  <c r="K64" i="4"/>
  <c r="H64" i="4"/>
  <c r="F64" i="4"/>
  <c r="D64" i="4"/>
  <c r="M63" i="4"/>
  <c r="N63" i="4" s="1"/>
  <c r="K63" i="4"/>
  <c r="H63" i="4"/>
  <c r="F63" i="4"/>
  <c r="D63" i="4"/>
  <c r="K62" i="4"/>
  <c r="H62" i="4"/>
  <c r="M62" i="4" s="1"/>
  <c r="F62" i="4"/>
  <c r="N62" i="4" s="1"/>
  <c r="D62" i="4"/>
  <c r="M61" i="4"/>
  <c r="N61" i="4" s="1"/>
  <c r="K61" i="4"/>
  <c r="H61" i="4"/>
  <c r="F61" i="4"/>
  <c r="D61" i="4"/>
  <c r="N60" i="4"/>
  <c r="K60" i="4"/>
  <c r="H60" i="4"/>
  <c r="M60" i="4" s="1"/>
  <c r="F60" i="4"/>
  <c r="D60" i="4"/>
  <c r="M59" i="4"/>
  <c r="N59" i="4" s="1"/>
  <c r="K59" i="4"/>
  <c r="H59" i="4"/>
  <c r="F59" i="4"/>
  <c r="D59" i="4"/>
  <c r="K58" i="4"/>
  <c r="H58" i="4"/>
  <c r="M58" i="4" s="1"/>
  <c r="N58" i="4" s="1"/>
  <c r="F58" i="4"/>
  <c r="D58" i="4"/>
  <c r="M57" i="4"/>
  <c r="N57" i="4" s="1"/>
  <c r="K57" i="4"/>
  <c r="H57" i="4"/>
  <c r="F57" i="4"/>
  <c r="D57" i="4"/>
  <c r="K56" i="4"/>
  <c r="H56" i="4"/>
  <c r="F56" i="4"/>
  <c r="D56" i="4"/>
  <c r="M55" i="4"/>
  <c r="N55" i="4" s="1"/>
  <c r="K55" i="4"/>
  <c r="H55" i="4"/>
  <c r="F55" i="4"/>
  <c r="D55" i="4"/>
  <c r="K54" i="4"/>
  <c r="H54" i="4"/>
  <c r="M54" i="4" s="1"/>
  <c r="F54" i="4"/>
  <c r="N54" i="4" s="1"/>
  <c r="D54" i="4"/>
  <c r="M53" i="4"/>
  <c r="N53" i="4" s="1"/>
  <c r="K53" i="4"/>
  <c r="H53" i="4"/>
  <c r="F53" i="4"/>
  <c r="D53" i="4"/>
  <c r="K52" i="4"/>
  <c r="H52" i="4"/>
  <c r="F52" i="4"/>
  <c r="D52" i="4"/>
  <c r="M51" i="4"/>
  <c r="N51" i="4" s="1"/>
  <c r="K51" i="4"/>
  <c r="H51" i="4"/>
  <c r="F51" i="4"/>
  <c r="D51" i="4"/>
  <c r="K50" i="4"/>
  <c r="H50" i="4"/>
  <c r="M50" i="4" s="1"/>
  <c r="F50" i="4"/>
  <c r="N50" i="4" s="1"/>
  <c r="D50" i="4"/>
  <c r="M49" i="4"/>
  <c r="N49" i="4" s="1"/>
  <c r="K49" i="4"/>
  <c r="H49" i="4"/>
  <c r="F49" i="4"/>
  <c r="D49" i="4"/>
  <c r="K48" i="4"/>
  <c r="H48" i="4"/>
  <c r="F48" i="4"/>
  <c r="D48" i="4"/>
  <c r="M47" i="4"/>
  <c r="N47" i="4" s="1"/>
  <c r="K47" i="4"/>
  <c r="H47" i="4"/>
  <c r="F47" i="4"/>
  <c r="D47" i="4"/>
  <c r="K46" i="4"/>
  <c r="H46" i="4"/>
  <c r="M46" i="4" s="1"/>
  <c r="N46" i="4" s="1"/>
  <c r="F46" i="4"/>
  <c r="D46" i="4"/>
  <c r="M45" i="4"/>
  <c r="N45" i="4" s="1"/>
  <c r="K45" i="4"/>
  <c r="H45" i="4"/>
  <c r="F45" i="4"/>
  <c r="D45" i="4"/>
  <c r="K44" i="4"/>
  <c r="H44" i="4"/>
  <c r="F44" i="4"/>
  <c r="D44" i="4"/>
  <c r="M43" i="4"/>
  <c r="K43" i="4"/>
  <c r="H43" i="4"/>
  <c r="F43" i="4"/>
  <c r="N43" i="4" s="1"/>
  <c r="D43" i="4"/>
  <c r="K42" i="4"/>
  <c r="H42" i="4"/>
  <c r="M42" i="4" s="1"/>
  <c r="F42" i="4"/>
  <c r="N42" i="4" s="1"/>
  <c r="D42" i="4"/>
  <c r="M41" i="4"/>
  <c r="K41" i="4"/>
  <c r="H41" i="4"/>
  <c r="F41" i="4"/>
  <c r="N41" i="4" s="1"/>
  <c r="D41" i="4"/>
  <c r="K40" i="4"/>
  <c r="H40" i="4"/>
  <c r="F40" i="4"/>
  <c r="D40" i="4"/>
  <c r="M39" i="4"/>
  <c r="K39" i="4"/>
  <c r="H39" i="4"/>
  <c r="F39" i="4"/>
  <c r="N39" i="4" s="1"/>
  <c r="D39" i="4"/>
  <c r="K38" i="4"/>
  <c r="H38" i="4"/>
  <c r="M38" i="4" s="1"/>
  <c r="F38" i="4"/>
  <c r="N38" i="4" s="1"/>
  <c r="D38" i="4"/>
  <c r="K37" i="4"/>
  <c r="H37" i="4"/>
  <c r="M37" i="4" s="1"/>
  <c r="F37" i="4"/>
  <c r="D37" i="4"/>
  <c r="K36" i="4"/>
  <c r="H36" i="4"/>
  <c r="F36" i="4"/>
  <c r="D36" i="4"/>
  <c r="M35" i="4"/>
  <c r="K35" i="4"/>
  <c r="H35" i="4"/>
  <c r="F35" i="4"/>
  <c r="D35" i="4"/>
  <c r="K34" i="4"/>
  <c r="H34" i="4"/>
  <c r="M34" i="4" s="1"/>
  <c r="N34" i="4" s="1"/>
  <c r="F34" i="4"/>
  <c r="D34" i="4"/>
  <c r="M33" i="4"/>
  <c r="K33" i="4"/>
  <c r="H33" i="4"/>
  <c r="F33" i="4"/>
  <c r="D33" i="4"/>
  <c r="K32" i="4"/>
  <c r="H32" i="4"/>
  <c r="F32" i="4"/>
  <c r="D32" i="4"/>
  <c r="K31" i="4"/>
  <c r="H31" i="4"/>
  <c r="M31" i="4" s="1"/>
  <c r="F31" i="4"/>
  <c r="D31" i="4"/>
  <c r="K30" i="4"/>
  <c r="H30" i="4"/>
  <c r="M30" i="4" s="1"/>
  <c r="F30" i="4"/>
  <c r="N30" i="4" s="1"/>
  <c r="D30" i="4"/>
  <c r="K29" i="4"/>
  <c r="H29" i="4"/>
  <c r="M29" i="4" s="1"/>
  <c r="F29" i="4"/>
  <c r="D29" i="4"/>
  <c r="K28" i="4"/>
  <c r="H28" i="4"/>
  <c r="F28" i="4"/>
  <c r="D28" i="4"/>
  <c r="M27" i="4"/>
  <c r="K27" i="4"/>
  <c r="H27" i="4"/>
  <c r="F27" i="4"/>
  <c r="N27" i="4" s="1"/>
  <c r="D27" i="4"/>
  <c r="K26" i="4"/>
  <c r="H26" i="4"/>
  <c r="M26" i="4" s="1"/>
  <c r="F26" i="4"/>
  <c r="N26" i="4" s="1"/>
  <c r="D26" i="4"/>
  <c r="K25" i="4"/>
  <c r="H25" i="4"/>
  <c r="M25" i="4" s="1"/>
  <c r="F25" i="4"/>
  <c r="D25" i="4"/>
  <c r="K24" i="4"/>
  <c r="H24" i="4"/>
  <c r="F24" i="4"/>
  <c r="D24" i="4"/>
  <c r="M23" i="4"/>
  <c r="K23" i="4"/>
  <c r="H23" i="4"/>
  <c r="F23" i="4"/>
  <c r="D23" i="4"/>
  <c r="K22" i="4"/>
  <c r="H22" i="4"/>
  <c r="M22" i="4" s="1"/>
  <c r="N22" i="4" s="1"/>
  <c r="F22" i="4"/>
  <c r="D22" i="4"/>
  <c r="K21" i="4"/>
  <c r="M21" i="4" s="1"/>
  <c r="H21" i="4"/>
  <c r="F21" i="4"/>
  <c r="D21" i="4"/>
  <c r="K20" i="4"/>
  <c r="H20" i="4"/>
  <c r="M20" i="4" s="1"/>
  <c r="F20" i="4"/>
  <c r="N20" i="4" s="1"/>
  <c r="D20" i="4"/>
  <c r="K19" i="4"/>
  <c r="H19" i="4"/>
  <c r="M19" i="4" s="1"/>
  <c r="F19" i="4"/>
  <c r="D19" i="4"/>
  <c r="K18" i="4"/>
  <c r="H18" i="4"/>
  <c r="M18" i="4" s="1"/>
  <c r="F18" i="4"/>
  <c r="N18" i="4" s="1"/>
  <c r="D18" i="4"/>
  <c r="K17" i="4"/>
  <c r="H17" i="4"/>
  <c r="M17" i="4" s="1"/>
  <c r="N17" i="4" s="1"/>
  <c r="F17" i="4"/>
  <c r="D17" i="4"/>
  <c r="K16" i="4"/>
  <c r="H16" i="4"/>
  <c r="M16" i="4" s="1"/>
  <c r="F16" i="4"/>
  <c r="N16" i="4" s="1"/>
  <c r="D16" i="4"/>
  <c r="K15" i="4"/>
  <c r="H15" i="4"/>
  <c r="M15" i="4" s="1"/>
  <c r="N15" i="4" s="1"/>
  <c r="F15" i="4"/>
  <c r="D15" i="4"/>
  <c r="K14" i="4"/>
  <c r="H14" i="4"/>
  <c r="M14" i="4" s="1"/>
  <c r="F14" i="4"/>
  <c r="D14" i="4"/>
  <c r="K13" i="4"/>
  <c r="H13" i="4"/>
  <c r="M13" i="4" s="1"/>
  <c r="N13" i="4" s="1"/>
  <c r="F13" i="4"/>
  <c r="D13" i="4"/>
  <c r="K12" i="4"/>
  <c r="H12" i="4"/>
  <c r="M12" i="4" s="1"/>
  <c r="F12" i="4"/>
  <c r="N12" i="4" s="1"/>
  <c r="D12" i="4"/>
  <c r="K11" i="4"/>
  <c r="H11" i="4"/>
  <c r="M11" i="4" s="1"/>
  <c r="N11" i="4" s="1"/>
  <c r="F11" i="4"/>
  <c r="D11" i="4"/>
  <c r="K10" i="4"/>
  <c r="H10" i="4"/>
  <c r="M10" i="4" s="1"/>
  <c r="F10" i="4"/>
  <c r="N10" i="4" s="1"/>
  <c r="D10" i="4"/>
  <c r="K9" i="4"/>
  <c r="H9" i="4"/>
  <c r="M9" i="4" s="1"/>
  <c r="N9" i="4" s="1"/>
  <c r="F9" i="4"/>
  <c r="D9" i="4"/>
  <c r="K8" i="4"/>
  <c r="H8" i="4"/>
  <c r="M8" i="4" s="1"/>
  <c r="F8" i="4"/>
  <c r="D8" i="4"/>
  <c r="K7" i="4"/>
  <c r="H7" i="4"/>
  <c r="M7" i="4" s="1"/>
  <c r="K6" i="4"/>
  <c r="H6" i="4"/>
  <c r="M6" i="4" s="1"/>
  <c r="D6" i="4"/>
  <c r="K5" i="4"/>
  <c r="H5" i="4"/>
  <c r="M5" i="4" s="1"/>
  <c r="D5" i="4"/>
  <c r="E12" i="3"/>
  <c r="E7" i="3"/>
  <c r="E9" i="3" s="1"/>
  <c r="E6" i="3"/>
  <c r="E5" i="3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N8" i="4" l="1"/>
  <c r="N14" i="4"/>
  <c r="E13" i="3"/>
  <c r="E10" i="3"/>
  <c r="E7" i="11"/>
  <c r="G7" i="11" s="1"/>
  <c r="H7" i="11" s="1"/>
  <c r="E9" i="11"/>
  <c r="G9" i="11" s="1"/>
  <c r="H9" i="11" s="1"/>
  <c r="E6" i="11"/>
  <c r="G6" i="11" s="1"/>
  <c r="H6" i="11" s="1"/>
  <c r="E11" i="11"/>
  <c r="G11" i="11" s="1"/>
  <c r="H11" i="11" s="1"/>
  <c r="E8" i="11"/>
  <c r="G8" i="11" s="1"/>
  <c r="H8" i="11" s="1"/>
  <c r="F6" i="4" s="1"/>
  <c r="E5" i="11"/>
  <c r="G5" i="11" s="1"/>
  <c r="H5" i="11" s="1"/>
  <c r="F5" i="4" s="1"/>
  <c r="E8" i="3"/>
  <c r="E11" i="3" s="1"/>
  <c r="H9" i="5"/>
  <c r="J9" i="5" s="1"/>
  <c r="G12" i="5"/>
  <c r="H29" i="5"/>
  <c r="J29" i="5" s="1"/>
  <c r="G29" i="5"/>
  <c r="E10" i="11"/>
  <c r="G10" i="11" s="1"/>
  <c r="H10" i="11" s="1"/>
  <c r="F7" i="4" s="1"/>
  <c r="N25" i="4"/>
  <c r="M32" i="4"/>
  <c r="N32" i="4" s="1"/>
  <c r="N37" i="4"/>
  <c r="M44" i="4"/>
  <c r="N44" i="4" s="1"/>
  <c r="M56" i="4"/>
  <c r="N56" i="4" s="1"/>
  <c r="M68" i="4"/>
  <c r="N68" i="4" s="1"/>
  <c r="M80" i="4"/>
  <c r="N80" i="4" s="1"/>
  <c r="M92" i="4"/>
  <c r="N92" i="4" s="1"/>
  <c r="M104" i="4"/>
  <c r="N104" i="4" s="1"/>
  <c r="A14" i="6"/>
  <c r="B14" i="10"/>
  <c r="H17" i="5"/>
  <c r="J17" i="5" s="1"/>
  <c r="G17" i="5"/>
  <c r="G20" i="5"/>
  <c r="H45" i="5"/>
  <c r="J45" i="5" s="1"/>
  <c r="G45" i="5"/>
  <c r="H37" i="5"/>
  <c r="J37" i="5" s="1"/>
  <c r="G37" i="5"/>
  <c r="N23" i="4"/>
  <c r="N35" i="4"/>
  <c r="G8" i="5"/>
  <c r="H25" i="5"/>
  <c r="J25" i="5" s="1"/>
  <c r="G25" i="5"/>
  <c r="N21" i="4"/>
  <c r="M28" i="4"/>
  <c r="N28" i="4" s="1"/>
  <c r="N33" i="4"/>
  <c r="M40" i="4"/>
  <c r="N40" i="4" s="1"/>
  <c r="M52" i="4"/>
  <c r="N52" i="4" s="1"/>
  <c r="M64" i="4"/>
  <c r="N64" i="4" s="1"/>
  <c r="M76" i="4"/>
  <c r="N76" i="4" s="1"/>
  <c r="M88" i="4"/>
  <c r="N88" i="4" s="1"/>
  <c r="M100" i="4"/>
  <c r="N100" i="4" s="1"/>
  <c r="A17" i="10"/>
  <c r="A15" i="10"/>
  <c r="A18" i="10"/>
  <c r="N31" i="4"/>
  <c r="H13" i="5"/>
  <c r="J13" i="5" s="1"/>
  <c r="G13" i="5"/>
  <c r="N19" i="4"/>
  <c r="H33" i="5"/>
  <c r="J33" i="5" s="1"/>
  <c r="G33" i="5"/>
  <c r="M24" i="4"/>
  <c r="N24" i="4" s="1"/>
  <c r="N29" i="4"/>
  <c r="M36" i="4"/>
  <c r="N36" i="4" s="1"/>
  <c r="M48" i="4"/>
  <c r="N48" i="4" s="1"/>
  <c r="H21" i="5"/>
  <c r="J21" i="5" s="1"/>
  <c r="G21" i="5"/>
  <c r="G24" i="5"/>
  <c r="H41" i="5"/>
  <c r="J41" i="5" s="1"/>
  <c r="G41" i="5"/>
  <c r="A16" i="10"/>
  <c r="G49" i="5"/>
  <c r="G53" i="5"/>
  <c r="G57" i="5"/>
  <c r="G61" i="5"/>
  <c r="G65" i="5"/>
  <c r="G69" i="5"/>
  <c r="G73" i="5"/>
  <c r="G77" i="5"/>
  <c r="G81" i="5"/>
  <c r="G85" i="5"/>
  <c r="G89" i="5"/>
  <c r="G93" i="5"/>
  <c r="G97" i="5"/>
  <c r="G101" i="5"/>
  <c r="B13" i="10"/>
  <c r="B5" i="8" l="1"/>
  <c r="E6" i="8" s="1"/>
  <c r="F5" i="5"/>
  <c r="N5" i="4"/>
  <c r="F6" i="5"/>
  <c r="N6" i="4"/>
  <c r="C16" i="10"/>
  <c r="C16" i="6" s="1"/>
  <c r="B16" i="10"/>
  <c r="A16" i="6"/>
  <c r="B13" i="6"/>
  <c r="F7" i="5"/>
  <c r="N7" i="4"/>
  <c r="C13" i="10"/>
  <c r="C13" i="6" s="1"/>
  <c r="C18" i="10"/>
  <c r="C18" i="6" s="1"/>
  <c r="A18" i="6"/>
  <c r="B18" i="10"/>
  <c r="B14" i="6"/>
  <c r="C15" i="10"/>
  <c r="C15" i="6" s="1"/>
  <c r="A15" i="6"/>
  <c r="B15" i="10"/>
  <c r="C14" i="10"/>
  <c r="C14" i="6" s="1"/>
  <c r="C17" i="10"/>
  <c r="C17" i="6" s="1"/>
  <c r="B17" i="10"/>
  <c r="A17" i="6"/>
  <c r="B17" i="6" l="1"/>
  <c r="D17" i="10"/>
  <c r="D17" i="6" s="1"/>
  <c r="D13" i="10"/>
  <c r="D13" i="6" s="1"/>
  <c r="G7" i="5"/>
  <c r="H7" i="5" s="1"/>
  <c r="J7" i="5" s="1"/>
  <c r="K7" i="5" s="1"/>
  <c r="D15" i="10"/>
  <c r="D15" i="6" s="1"/>
  <c r="B15" i="6"/>
  <c r="D16" i="10"/>
  <c r="D16" i="6" s="1"/>
  <c r="B16" i="6"/>
  <c r="D14" i="10"/>
  <c r="D14" i="6" s="1"/>
  <c r="D18" i="10"/>
  <c r="D18" i="6" s="1"/>
  <c r="B18" i="6"/>
  <c r="H6" i="5"/>
  <c r="J6" i="5" s="1"/>
  <c r="K6" i="5" s="1"/>
  <c r="G6" i="5"/>
  <c r="B6" i="8"/>
  <c r="B7" i="8"/>
  <c r="G5" i="5"/>
  <c r="H5" i="5"/>
  <c r="J5" i="5" s="1"/>
  <c r="K5" i="5" s="1"/>
  <c r="B10" i="10" s="1"/>
  <c r="B20" i="6" s="1"/>
  <c r="D20" i="6" l="1"/>
  <c r="E8" i="8"/>
  <c r="E7" i="8"/>
  <c r="D21" i="6" l="1"/>
  <c r="D22" i="6" s="1"/>
</calcChain>
</file>

<file path=xl/sharedStrings.xml><?xml version="1.0" encoding="utf-8"?>
<sst xmlns="http://schemas.openxmlformats.org/spreadsheetml/2006/main" count="271" uniqueCount="198">
  <si>
    <t>Job Profit Tools | Mobile Detailing Business System</t>
  </si>
  <si>
    <t>Edit the light input cells. These values drive pricing, quotes, invoices, and profitability.</t>
  </si>
  <si>
    <t>Business Setting</t>
  </si>
  <si>
    <t>Value</t>
  </si>
  <si>
    <t>Service</t>
  </si>
  <si>
    <t>Base Price</t>
  </si>
  <si>
    <t>Est. Hours</t>
  </si>
  <si>
    <t>Service Catalog (auto)</t>
  </si>
  <si>
    <t>Standard Price</t>
  </si>
  <si>
    <t>Business Name</t>
  </si>
  <si>
    <t>Shine Mobile Detailing</t>
  </si>
  <si>
    <t>Basic Exterior</t>
  </si>
  <si>
    <t>Owner Name</t>
  </si>
  <si>
    <t>Your Name</t>
  </si>
  <si>
    <t>Interior Detail</t>
  </si>
  <si>
    <t>Phone</t>
  </si>
  <si>
    <t>555-0100</t>
  </si>
  <si>
    <t>Full Detail</t>
  </si>
  <si>
    <t>Email</t>
  </si>
  <si>
    <t>hello@example.com</t>
  </si>
  <si>
    <t>Premium Full Detail</t>
  </si>
  <si>
    <t>Tax Rate</t>
  </si>
  <si>
    <t>Ceramic Coating</t>
  </si>
  <si>
    <t>Hourly Labor Cost</t>
  </si>
  <si>
    <t>Headlight Restoration</t>
  </si>
  <si>
    <t>Mileage Cost / Mile</t>
  </si>
  <si>
    <t>Target Gross Margin</t>
  </si>
  <si>
    <t>Add-On</t>
  </si>
  <si>
    <t>Price</t>
  </si>
  <si>
    <t>Invoice Prefix</t>
  </si>
  <si>
    <t>INV</t>
  </si>
  <si>
    <t>Pet Hair Removal</t>
  </si>
  <si>
    <t>Default Payment Terms (days)</t>
  </si>
  <si>
    <t>Stain Extraction</t>
  </si>
  <si>
    <t>Engine Bay</t>
  </si>
  <si>
    <t>Travel Surcharge</t>
  </si>
  <si>
    <t>Odor Treatment</t>
  </si>
  <si>
    <t>Customers</t>
  </si>
  <si>
    <t>Maintain one row per customer/vehicle. Customer ID is used throughout the workbook.</t>
  </si>
  <si>
    <t>Customer ID</t>
  </si>
  <si>
    <t>First Name</t>
  </si>
  <si>
    <t>Last Name</t>
  </si>
  <si>
    <t>Address</t>
  </si>
  <si>
    <t>Vehicle</t>
  </si>
  <si>
    <t>Year</t>
  </si>
  <si>
    <t>Notes</t>
  </si>
  <si>
    <t>CUST-001</t>
  </si>
  <si>
    <t>John</t>
  </si>
  <si>
    <t>Smith</t>
  </si>
  <si>
    <t>555-1111</t>
  </si>
  <si>
    <t>john@example.com</t>
  </si>
  <si>
    <t>123 Main St</t>
  </si>
  <si>
    <t>Ford F-150</t>
  </si>
  <si>
    <t>Prefers text</t>
  </si>
  <si>
    <t>CUST-002</t>
  </si>
  <si>
    <t>Sarah</t>
  </si>
  <si>
    <t>Lee</t>
  </si>
  <si>
    <t>555-2222</t>
  </si>
  <si>
    <t>sarah@example.com</t>
  </si>
  <si>
    <t>44 Oak Ave</t>
  </si>
  <si>
    <t>Honda CR-V</t>
  </si>
  <si>
    <t>Monthly client</t>
  </si>
  <si>
    <t>CUST-003</t>
  </si>
  <si>
    <t>Mike</t>
  </si>
  <si>
    <t>Garcia</t>
  </si>
  <si>
    <t>555-3333</t>
  </si>
  <si>
    <t>mike@example.com</t>
  </si>
  <si>
    <t>8 Pine Rd</t>
  </si>
  <si>
    <t>BMW 330i</t>
  </si>
  <si>
    <t>Ceramic lead</t>
  </si>
  <si>
    <t>Pricing &amp; Profit Calculator</t>
  </si>
  <si>
    <t>Enter job assumptions in yellow cells. Recommended price is based on your target gross margin.</t>
  </si>
  <si>
    <t>Input</t>
  </si>
  <si>
    <t>Result</t>
  </si>
  <si>
    <t>Amount</t>
  </si>
  <si>
    <t>Service / Job</t>
  </si>
  <si>
    <t>Labor Cost</t>
  </si>
  <si>
    <t>Labor Hours</t>
  </si>
  <si>
    <t>Mileage Cost</t>
  </si>
  <si>
    <t>Total Job Cost</t>
  </si>
  <si>
    <t>Materials / Chemicals</t>
  </si>
  <si>
    <t>Recommended Price</t>
  </si>
  <si>
    <t>Round-trip Miles</t>
  </si>
  <si>
    <t>Manual Price Profit</t>
  </si>
  <si>
    <t>Manual Gross Margin</t>
  </si>
  <si>
    <t>Other Direct Cost</t>
  </si>
  <si>
    <t>Recommended Price + Tax</t>
  </si>
  <si>
    <t>Overhead Allocation</t>
  </si>
  <si>
    <t>Manual Price + Tax</t>
  </si>
  <si>
    <t>Profit per Labor Hour</t>
  </si>
  <si>
    <t>Manual Selling Price</t>
  </si>
  <si>
    <t>Jobs</t>
  </si>
  <si>
    <t>Track quoted and completed work. Actual costs drive profitability.</t>
  </si>
  <si>
    <t>Job ID</t>
  </si>
  <si>
    <t>Date</t>
  </si>
  <si>
    <t>Primary Service (auto)</t>
  </si>
  <si>
    <t>Status</t>
  </si>
  <si>
    <t>Quoted Total (auto)</t>
  </si>
  <si>
    <t>Actual Labor Hrs</t>
  </si>
  <si>
    <t>Materials</t>
  </si>
  <si>
    <t>Miles</t>
  </si>
  <si>
    <t>Other Cost</t>
  </si>
  <si>
    <t>Total Cost</t>
  </si>
  <si>
    <t>Job Profit</t>
  </si>
  <si>
    <t>JOB-001</t>
  </si>
  <si>
    <t>Completed</t>
  </si>
  <si>
    <t>JOB-002</t>
  </si>
  <si>
    <t>JOB-003</t>
  </si>
  <si>
    <t>Quoted</t>
  </si>
  <si>
    <t>Invoice Register</t>
  </si>
  <si>
    <t>Select a Job ID. Invoice/customer/dates/totals populate automatically; enter payments only. Status and balance update themselves.</t>
  </si>
  <si>
    <t>Invoice #</t>
  </si>
  <si>
    <t>Invoice Date</t>
  </si>
  <si>
    <t>Due Date</t>
  </si>
  <si>
    <t>Subtotal</t>
  </si>
  <si>
    <t>Tax</t>
  </si>
  <si>
    <t>Total</t>
  </si>
  <si>
    <t>Amount Paid</t>
  </si>
  <si>
    <t>Balance</t>
  </si>
  <si>
    <t>Paid Date</t>
  </si>
  <si>
    <t>Payment Method</t>
  </si>
  <si>
    <t>Card</t>
  </si>
  <si>
    <t>INVOICE</t>
  </si>
  <si>
    <t>BILL TO</t>
  </si>
  <si>
    <t>Service / Item</t>
  </si>
  <si>
    <t>Qty</t>
  </si>
  <si>
    <t>Unit Price</t>
  </si>
  <si>
    <t>Payment Status</t>
  </si>
  <si>
    <t>TOTAL</t>
  </si>
  <si>
    <t>Thank you for your business.</t>
  </si>
  <si>
    <t>Expenses</t>
  </si>
  <si>
    <t>Record operating expenses not already captured as direct job costs.</t>
  </si>
  <si>
    <t>Category</t>
  </si>
  <si>
    <t>Vendor</t>
  </si>
  <si>
    <t>Description</t>
  </si>
  <si>
    <t>Chemicals</t>
  </si>
  <si>
    <t>Detail Supply Co</t>
  </si>
  <si>
    <t>Bulk chemicals</t>
  </si>
  <si>
    <t>Advertising</t>
  </si>
  <si>
    <t>Meta</t>
  </si>
  <si>
    <t>Local ads</t>
  </si>
  <si>
    <t>Insurance</t>
  </si>
  <si>
    <t>Insurer</t>
  </si>
  <si>
    <t>Monthly premium</t>
  </si>
  <si>
    <t>ACH</t>
  </si>
  <si>
    <t>Equipment</t>
  </si>
  <si>
    <t>Auto Store</t>
  </si>
  <si>
    <t>Vacuum accessories</t>
  </si>
  <si>
    <t>Job Profit Tools Dashboard</t>
  </si>
  <si>
    <t>A quick view of sales, profit, invoices, and operating performance.</t>
  </si>
  <si>
    <t>KPI</t>
  </si>
  <si>
    <t>Metric</t>
  </si>
  <si>
    <t>Completed Job Revenue</t>
  </si>
  <si>
    <t>Completed Jobs</t>
  </si>
  <si>
    <t>Completed Job Profit</t>
  </si>
  <si>
    <t>Average Ticket</t>
  </si>
  <si>
    <t>Average Job Profit</t>
  </si>
  <si>
    <t>Job Gross Margin</t>
  </si>
  <si>
    <t>Outstanding Invoices</t>
  </si>
  <si>
    <t>Net After OpEx</t>
  </si>
  <si>
    <t>Operating Expenses</t>
  </si>
  <si>
    <t>Revenue</t>
  </si>
  <si>
    <t>Profit</t>
  </si>
  <si>
    <t>Job Profit Tools | Quick Start</t>
  </si>
  <si>
    <t>Step 1</t>
  </si>
  <si>
    <t>Setup: enter business information, labor/mileage costs, tax rate, and service pricing.</t>
  </si>
  <si>
    <t>Step 2</t>
  </si>
  <si>
    <t>Customers: add each customer and vehicle once.</t>
  </si>
  <si>
    <t>Step 3</t>
  </si>
  <si>
    <t>Jobs: create a Job ID, choose customer, date and status. Primary service and quoted total fill automatically.</t>
  </si>
  <si>
    <t>Step 4</t>
  </si>
  <si>
    <t>Job Services: add one row per service using the same Job ID. Standard price pulls from Setup; use Override Price only for a custom quote.</t>
  </si>
  <si>
    <t>Step 5</t>
  </si>
  <si>
    <t>Invoice Input: choose the Job ID. Up to six service lines, customer details and dates populate automatically.</t>
  </si>
  <si>
    <t>Step 6</t>
  </si>
  <si>
    <t>Invoice Builder: review the finished customer invoice and Print / Save as PDF.</t>
  </si>
  <si>
    <t>Step 7</t>
  </si>
  <si>
    <t>Invoice Register: select the Job ID and enter Amount Paid / Paid Date / Payment Method. Balance and status calculate automatically.</t>
  </si>
  <si>
    <t>Step 8</t>
  </si>
  <si>
    <t>Jobs: record actual labor, materials, mileage and other costs. Job profit updates automatically.</t>
  </si>
  <si>
    <t>Step 9</t>
  </si>
  <si>
    <t>Dashboard: monitor revenue, profit, invoices and performance.</t>
  </si>
  <si>
    <t>Color guide</t>
  </si>
  <si>
    <t>Yellow = enter/edit. Gray = calculated automatically.</t>
  </si>
  <si>
    <t>Enter / edit these cells</t>
  </si>
  <si>
    <t>Calculated</t>
  </si>
  <si>
    <t>Filled automatically</t>
  </si>
  <si>
    <t>Invoice Input</t>
  </si>
  <si>
    <t>Select a Job ID. Customer, vehicle, dates, service and price populate automatically. Add optional line items below.</t>
  </si>
  <si>
    <t>Customer Name</t>
  </si>
  <si>
    <t>Customer / Vehicle</t>
  </si>
  <si>
    <t>Job Services</t>
  </si>
  <si>
    <t>Add one line per service. Use the same Job ID for multiple services; prices pull from Setup automatically. Override only when you quote a custom price.</t>
  </si>
  <si>
    <t>Line # (auto)</t>
  </si>
  <si>
    <t>Override Price</t>
  </si>
  <si>
    <t>Quoted Unit Price</t>
  </si>
  <si>
    <t>Line Total</t>
  </si>
  <si>
    <t>Key ID (auto)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</si>
</sst>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0.0%"/>
    <numFmt numFmtId="166" formatCode="mmmm\ d\,\ yyyy"/>
  </numFmts>
  <fonts count="27">
    <font>
      <sz val="11"/>
      <name val="Carlito"/>
    </font>
    <font>
      <b/>
      <sz val="18"/>
      <color rgb="FFFFFFFF"/>
      <name val="Carlito"/>
    </font>
    <font>
      <i/>
      <sz val="11"/>
      <color rgb="FF24323F"/>
      <name val="Carlito"/>
    </font>
    <font>
      <b/>
      <sz val="11"/>
      <color rgb="FFFFFFFF"/>
      <name val="Carlito"/>
    </font>
    <font>
      <b/>
      <sz val="16"/>
      <color rgb="FFFFFFFF"/>
      <name val="Carlito"/>
    </font>
    <font>
      <b/>
      <sz val="14"/>
      <name val="Carlito"/>
    </font>
    <font>
      <b/>
      <sz val="11"/>
      <name val="Carlito"/>
    </font>
    <font>
      <b/>
      <sz val="10"/>
      <color rgb="FF25313C"/>
      <name val="Aptos"/>
    </font>
    <font>
      <sz val="10"/>
      <color rgb="FF25313C"/>
      <name val="Aptos"/>
    </font>
    <font>
      <b/>
      <sz val="17"/>
      <color rgb="FF173A63"/>
      <name val="Aptos Display"/>
    </font>
    <font>
      <i/>
      <sz val="9"/>
      <color rgb="FF66717D"/>
      <name val="Aptos"/>
    </font>
    <font>
      <b/>
      <sz val="15"/>
      <color rgb="FFFFFFFF"/>
      <name val="Aptos Display"/>
    </font>
    <font>
      <b/>
      <sz val="9"/>
      <color rgb="FF5B6773"/>
      <name val="Aptos"/>
    </font>
    <font>
      <sz val="10"/>
      <color rgb="FF25313C"/>
      <name val="Aptos"/>
    </font>
    <font>
      <b/>
      <sz val="9"/>
      <color rgb="FF173A63"/>
      <name val="Aptos"/>
    </font>
    <font>
      <b/>
      <sz val="11"/>
      <color rgb="FF25313C"/>
      <name val="Aptos"/>
    </font>
    <font>
      <sz val="10"/>
      <color rgb="FF66717D"/>
      <name val="Aptos"/>
    </font>
    <font>
      <b/>
      <sz val="11"/>
      <color rgb="FFFFFFFF"/>
      <name val="Aptos"/>
    </font>
    <font>
      <i/>
      <sz val="11"/>
      <color rgb="FF6B7280"/>
      <name val="Carlito"/>
    </font>
    <font>
      <i/>
      <sz val="11"/>
      <color rgb="FF334155"/>
      <name val="Carlito"/>
    </font>
    <font>
      <b/>
      <sz val="10"/>
      <color rgb="FFFFFFFF"/>
      <name val="Aptos"/>
    </font>
    <font>
      <b/>
      <sz val="16"/>
      <color rgb="FFFFFFFF"/>
      <name val="Aptos Display"/>
    </font>
    <font>
      <b/>
      <sz val="10"/>
      <color rgb="FF1F4E78"/>
      <name val="Aptos"/>
    </font>
    <font>
      <sz val="10"/>
      <color rgb="FF5F6B76"/>
      <name val="Aptos"/>
    </font>
    <font>
      <b/>
      <sz val="9"/>
      <color rgb="FF25313C"/>
      <name val="Aptos"/>
    </font>
    <font>
      <sz val="9"/>
      <color rgb="FF5F6B76"/>
      <name val="Aptos"/>
    </font>
    <font>
      <sz val="10"/>
      <color rgb="FF25313C"/>
      <name val="Aptos"/>
    </font>
  </fonts>
  <fills count="30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EAF2F4"/>
      </patternFill>
    </fill>
    <fill>
      <patternFill patternType="solid">
        <fgColor rgb="FF1F7A8C"/>
      </patternFill>
    </fill>
    <fill>
      <patternFill patternType="solid">
        <fgColor rgb="FFFFFBEA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173A63"/>
      </patternFill>
    </fill>
    <fill>
      <patternFill patternType="solid">
        <fgColor rgb="FFEEF3F8"/>
      </patternFill>
    </fill>
    <fill>
      <patternFill patternType="solid">
        <fgColor rgb="FFE7EEF6"/>
      </patternFill>
    </fill>
    <fill>
      <patternFill patternType="solid">
        <fgColor rgb="FFF4F6F8"/>
      </patternFill>
    </fill>
    <fill>
      <patternFill patternType="solid">
        <fgColor rgb="FFFFFFFF"/>
      </patternFill>
    </fill>
    <fill>
      <patternFill patternType="solid">
        <fgColor rgb="FF17365D"/>
      </patternFill>
    </fill>
    <fill>
      <patternFill patternType="solid">
        <fgColor rgb="FFEAF2F8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1F4E78"/>
      </patternFill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3F4F6"/>
      </patternFill>
    </fill>
    <fill>
      <patternFill patternType="solid">
        <fgColor rgb="FFF3F4F6"/>
      </patternFill>
    </fill>
    <fill>
      <patternFill patternType="solid">
        <fgColor rgb="FFFFFFFF"/>
      </patternFill>
    </fill>
    <fill>
      <patternFill patternType="solid">
        <fgColor rgb="FF1F4E78"/>
      </patternFill>
    </fill>
    <fill>
      <patternFill patternType="solid">
        <fgColor rgb="FFF7FAFC"/>
      </patternFill>
    </fill>
    <fill>
      <patternFill patternType="solid">
        <fgColor rgb="FFEDF4F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7E6E6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D7DEE6"/>
      </bottom>
      <diagonal/>
    </border>
    <border>
      <left/>
      <right/>
      <top/>
      <bottom style="hair">
        <color rgb="FFE5EAF0"/>
      </bottom>
      <diagonal/>
    </border>
    <border>
      <left/>
      <right/>
      <top style="thin">
        <color rgb="FFC7D2DE"/>
      </top>
      <bottom style="thin">
        <color rgb="FFC7D2DE"/>
      </bottom>
      <diagonal/>
    </border>
    <border>
      <left/>
      <right/>
      <top/>
      <bottom style="hair">
        <color rgb="FFE8EDF2"/>
      </bottom>
      <diagonal/>
    </border>
    <border>
      <left/>
      <right/>
      <top style="thin">
        <color rgb="FFD7DEE6"/>
      </top>
      <bottom style="thin">
        <color rgb="FFD7DEE6"/>
      </bottom>
      <diagonal/>
    </border>
    <border>
      <left/>
      <right/>
      <top/>
      <bottom style="hair">
        <color rgb="FFD7DEE6"/>
      </bottom>
      <diagonal/>
    </border>
    <border>
      <left/>
      <right/>
      <top style="thin">
        <color rgb="FF173A63"/>
      </top>
      <bottom/>
      <diagonal/>
    </border>
    <border>
      <left/>
      <right/>
      <top style="thin">
        <color rgb="FFE5EAF0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D7E0E8"/>
      </right>
      <top style="thin">
        <color rgb="FFFFFFFF"/>
      </top>
      <bottom style="thin">
        <color rgb="FFD7E0E8"/>
      </bottom>
      <diagonal/>
    </border>
    <border>
      <left/>
      <right/>
      <top style="thin">
        <color rgb="FFFFFFFF"/>
      </top>
      <bottom style="thin">
        <color rgb="FFD7E0E8"/>
      </bottom>
      <diagonal/>
    </border>
    <border>
      <left/>
      <right style="thin">
        <color rgb="FFFFFFFF"/>
      </right>
      <top style="thin">
        <color rgb="FFFFFFFF"/>
      </top>
      <bottom style="thin">
        <color rgb="FFD7E0E8"/>
      </bottom>
      <diagonal/>
    </border>
    <border>
      <left style="thin">
        <color rgb="FFFFFFFF"/>
      </left>
      <right style="thin">
        <color rgb="FFD7E0E8"/>
      </right>
      <top/>
      <bottom style="thin">
        <color rgb="FFD7E0E8"/>
      </bottom>
      <diagonal/>
    </border>
    <border>
      <left/>
      <right/>
      <top/>
      <bottom style="thin">
        <color rgb="FFD7E0E8"/>
      </bottom>
      <diagonal/>
    </border>
    <border>
      <left/>
      <right style="thin">
        <color rgb="FFFFFFFF"/>
      </right>
      <top/>
      <bottom style="thin">
        <color rgb="FFD7E0E8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0" fillId="5" borderId="0" xfId="0" applyFill="1"/>
    <xf numFmtId="164" fontId="0" fillId="5" borderId="0" xfId="0" applyNumberFormat="1" applyFill="1"/>
    <xf numFmtId="165" fontId="0" fillId="5" borderId="0" xfId="0" applyNumberFormat="1" applyFill="1"/>
    <xf numFmtId="164" fontId="0" fillId="0" borderId="0" xfId="0" applyNumberFormat="1"/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164" fontId="0" fillId="0" borderId="0" xfId="0" applyNumberFormat="1" applyAlignment="1">
      <alignment wrapText="1"/>
    </xf>
    <xf numFmtId="165" fontId="0" fillId="5" borderId="0" xfId="0" applyNumberFormat="1" applyFill="1" applyAlignment="1">
      <alignment wrapText="1"/>
    </xf>
    <xf numFmtId="164" fontId="0" fillId="5" borderId="0" xfId="0" applyNumberFormat="1" applyFill="1" applyAlignment="1">
      <alignment wrapText="1"/>
    </xf>
    <xf numFmtId="165" fontId="0" fillId="0" borderId="0" xfId="0" applyNumberFormat="1"/>
    <xf numFmtId="14" fontId="0" fillId="0" borderId="0" xfId="0" applyNumberFormat="1"/>
    <xf numFmtId="0" fontId="4" fillId="2" borderId="0" xfId="0" applyFont="1" applyFill="1" applyAlignment="1">
      <alignment horizontal="right"/>
    </xf>
    <xf numFmtId="0" fontId="6" fillId="6" borderId="1" xfId="0" applyFont="1" applyFill="1" applyBorder="1"/>
    <xf numFmtId="0" fontId="8" fillId="7" borderId="0" xfId="0" applyFont="1" applyFill="1" applyAlignment="1">
      <alignment vertical="center"/>
    </xf>
    <xf numFmtId="164" fontId="8" fillId="7" borderId="0" xfId="0" applyNumberFormat="1" applyFont="1" applyFill="1" applyAlignment="1">
      <alignment vertical="center"/>
    </xf>
    <xf numFmtId="0" fontId="12" fillId="7" borderId="0" xfId="0" applyFont="1" applyFill="1" applyAlignment="1">
      <alignment horizontal="right" vertical="center"/>
    </xf>
    <xf numFmtId="14" fontId="13" fillId="7" borderId="0" xfId="0" applyNumberFormat="1" applyFont="1" applyFill="1" applyAlignment="1">
      <alignment horizontal="right" vertical="center"/>
    </xf>
    <xf numFmtId="0" fontId="12" fillId="7" borderId="3" xfId="0" applyFont="1" applyFill="1" applyBorder="1" applyAlignment="1">
      <alignment horizontal="right" vertical="center"/>
    </xf>
    <xf numFmtId="14" fontId="13" fillId="7" borderId="3" xfId="0" applyNumberFormat="1" applyFont="1" applyFill="1" applyBorder="1" applyAlignment="1">
      <alignment horizontal="right" vertical="center"/>
    </xf>
    <xf numFmtId="0" fontId="14" fillId="9" borderId="2" xfId="0" applyFont="1" applyFill="1" applyBorder="1" applyAlignment="1">
      <alignment vertical="center"/>
    </xf>
    <xf numFmtId="166" fontId="14" fillId="9" borderId="2" xfId="0" applyNumberFormat="1" applyFont="1" applyFill="1" applyBorder="1" applyAlignment="1">
      <alignment vertical="center"/>
    </xf>
    <xf numFmtId="0" fontId="14" fillId="10" borderId="4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" fontId="8" fillId="7" borderId="0" xfId="0" applyNumberFormat="1" applyFont="1" applyFill="1" applyAlignment="1">
      <alignment horizontal="center" vertical="center"/>
    </xf>
    <xf numFmtId="1" fontId="8" fillId="7" borderId="5" xfId="0" applyNumberFormat="1" applyFont="1" applyFill="1" applyBorder="1" applyAlignment="1">
      <alignment horizontal="center" vertical="center"/>
    </xf>
    <xf numFmtId="164" fontId="8" fillId="7" borderId="0" xfId="0" applyNumberFormat="1" applyFont="1" applyFill="1" applyAlignment="1">
      <alignment horizontal="right" vertical="center"/>
    </xf>
    <xf numFmtId="164" fontId="8" fillId="7" borderId="5" xfId="0" applyNumberFormat="1" applyFont="1" applyFill="1" applyBorder="1" applyAlignment="1">
      <alignment horizontal="right" vertical="center"/>
    </xf>
    <xf numFmtId="0" fontId="7" fillId="11" borderId="6" xfId="0" applyFont="1" applyFill="1" applyBorder="1" applyAlignment="1">
      <alignment vertical="center"/>
    </xf>
    <xf numFmtId="0" fontId="12" fillId="11" borderId="6" xfId="0" applyFont="1" applyFill="1" applyBorder="1" applyAlignment="1">
      <alignment vertical="center"/>
    </xf>
    <xf numFmtId="0" fontId="12" fillId="7" borderId="7" xfId="0" applyFont="1" applyFill="1" applyBorder="1" applyAlignment="1">
      <alignment horizontal="right" vertical="center"/>
    </xf>
    <xf numFmtId="164" fontId="8" fillId="7" borderId="7" xfId="0" applyNumberFormat="1" applyFont="1" applyFill="1" applyBorder="1" applyAlignment="1">
      <alignment vertical="center"/>
    </xf>
    <xf numFmtId="0" fontId="17" fillId="8" borderId="8" xfId="0" applyFont="1" applyFill="1" applyBorder="1" applyAlignment="1">
      <alignment horizontal="right" vertical="center"/>
    </xf>
    <xf numFmtId="164" fontId="17" fillId="8" borderId="8" xfId="0" applyNumberFormat="1" applyFont="1" applyFill="1" applyBorder="1" applyAlignment="1">
      <alignment vertical="center"/>
    </xf>
    <xf numFmtId="0" fontId="9" fillId="12" borderId="0" xfId="0" applyFont="1" applyFill="1" applyAlignment="1">
      <alignment horizontal="left" vertical="center"/>
    </xf>
    <xf numFmtId="0" fontId="10" fillId="12" borderId="2" xfId="0" applyFont="1" applyFill="1" applyBorder="1" applyAlignment="1">
      <alignment horizontal="left" vertical="center" wrapText="1"/>
    </xf>
    <xf numFmtId="0" fontId="6" fillId="14" borderId="0" xfId="0" applyFont="1" applyFill="1"/>
    <xf numFmtId="0" fontId="0" fillId="15" borderId="0" xfId="0" applyFill="1"/>
    <xf numFmtId="0" fontId="0" fillId="16" borderId="0" xfId="0" applyFill="1"/>
    <xf numFmtId="14" fontId="0" fillId="16" borderId="0" xfId="0" applyNumberFormat="1" applyFill="1"/>
    <xf numFmtId="0" fontId="3" fillId="13" borderId="0" xfId="0" applyFont="1" applyFill="1"/>
    <xf numFmtId="164" fontId="3" fillId="13" borderId="0" xfId="0" applyNumberFormat="1" applyFont="1" applyFill="1"/>
    <xf numFmtId="0" fontId="3" fillId="17" borderId="0" xfId="0" applyFont="1" applyFill="1" applyAlignment="1">
      <alignment wrapText="1"/>
    </xf>
    <xf numFmtId="0" fontId="3" fillId="17" borderId="0" xfId="0" applyFont="1" applyFill="1"/>
    <xf numFmtId="0" fontId="3" fillId="17" borderId="0" xfId="0" applyFont="1" applyFill="1" applyAlignment="1">
      <alignment vertical="center"/>
    </xf>
    <xf numFmtId="0" fontId="0" fillId="20" borderId="0" xfId="0" applyFill="1" applyAlignment="1">
      <alignment vertical="center"/>
    </xf>
    <xf numFmtId="0" fontId="0" fillId="21" borderId="0" xfId="0" applyFill="1" applyAlignment="1">
      <alignment vertical="center"/>
    </xf>
    <xf numFmtId="164" fontId="0" fillId="21" borderId="0" xfId="0" applyNumberFormat="1" applyFill="1" applyAlignment="1">
      <alignment vertical="center"/>
    </xf>
    <xf numFmtId="164" fontId="0" fillId="20" borderId="0" xfId="0" applyNumberFormat="1" applyFill="1" applyAlignment="1">
      <alignment vertical="center"/>
    </xf>
    <xf numFmtId="0" fontId="0" fillId="21" borderId="0" xfId="0" applyFill="1"/>
    <xf numFmtId="164" fontId="0" fillId="21" borderId="0" xfId="0" applyNumberFormat="1" applyFill="1"/>
    <xf numFmtId="0" fontId="0" fillId="20" borderId="0" xfId="0" applyFill="1"/>
    <xf numFmtId="0" fontId="3" fillId="17" borderId="0" xfId="0" applyFont="1" applyFill="1" applyAlignment="1">
      <alignment horizontal="center" vertical="center" wrapText="1"/>
    </xf>
    <xf numFmtId="14" fontId="0" fillId="21" borderId="0" xfId="0" applyNumberFormat="1" applyFill="1"/>
    <xf numFmtId="164" fontId="0" fillId="20" borderId="0" xfId="0" applyNumberFormat="1" applyFill="1"/>
    <xf numFmtId="14" fontId="0" fillId="20" borderId="0" xfId="0" applyNumberFormat="1" applyFill="1"/>
    <xf numFmtId="0" fontId="0" fillId="22" borderId="0" xfId="0" applyFill="1" applyAlignment="1">
      <alignment vertical="center"/>
    </xf>
    <xf numFmtId="0" fontId="7" fillId="23" borderId="10" xfId="0" applyFont="1" applyFill="1" applyBorder="1" applyAlignment="1">
      <alignment horizontal="center" wrapText="1"/>
    </xf>
    <xf numFmtId="0" fontId="20" fillId="24" borderId="15" xfId="0" applyFont="1" applyFill="1" applyBorder="1" applyAlignment="1">
      <alignment horizontal="center" vertical="center"/>
    </xf>
    <xf numFmtId="0" fontId="20" fillId="24" borderId="18" xfId="0" applyFont="1" applyFill="1" applyBorder="1" applyAlignment="1">
      <alignment horizontal="center" vertical="center" wrapText="1"/>
    </xf>
    <xf numFmtId="0" fontId="22" fillId="27" borderId="18" xfId="0" applyFont="1" applyFill="1" applyBorder="1" applyAlignment="1">
      <alignment horizontal="center" vertical="center" wrapText="1"/>
    </xf>
    <xf numFmtId="0" fontId="24" fillId="28" borderId="12" xfId="0" applyFont="1" applyFill="1" applyBorder="1" applyAlignment="1">
      <alignment horizontal="center" wrapText="1"/>
    </xf>
    <xf numFmtId="0" fontId="25" fillId="23" borderId="13" xfId="0" applyFont="1" applyFill="1" applyBorder="1" applyAlignment="1">
      <alignment wrapText="1"/>
    </xf>
    <xf numFmtId="0" fontId="24" fillId="29" borderId="13" xfId="0" applyFont="1" applyFill="1" applyBorder="1" applyAlignment="1">
      <alignment horizontal="center" wrapText="1"/>
    </xf>
    <xf numFmtId="0" fontId="25" fillId="23" borderId="14" xfId="0" applyFont="1" applyFill="1" applyBorder="1" applyAlignment="1">
      <alignment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12" fillId="7" borderId="0" xfId="0" applyFont="1" applyFill="1" applyAlignment="1">
      <alignment horizontal="right" vertical="center"/>
    </xf>
    <xf numFmtId="14" fontId="13" fillId="7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2" fillId="3" borderId="0" xfId="0" applyFont="1" applyFill="1" applyAlignment="1">
      <alignment vertical="center" wrapText="1"/>
    </xf>
    <xf numFmtId="0" fontId="15" fillId="7" borderId="0" xfId="0" applyFont="1" applyFill="1" applyAlignment="1">
      <alignment vertical="center"/>
    </xf>
    <xf numFmtId="166" fontId="7" fillId="7" borderId="0" xfId="0" applyNumberFormat="1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16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10" fillId="7" borderId="9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left" vertical="center" wrapText="1"/>
    </xf>
    <xf numFmtId="0" fontId="11" fillId="8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10" fillId="7" borderId="2" xfId="0" applyFont="1" applyFill="1" applyBorder="1" applyAlignment="1">
      <alignment horizontal="left" vertical="center" wrapText="1"/>
    </xf>
    <xf numFmtId="0" fontId="8" fillId="23" borderId="0" xfId="0" applyFont="1" applyFill="1" applyAlignment="1">
      <alignment wrapText="1"/>
    </xf>
    <xf numFmtId="0" fontId="8" fillId="23" borderId="11" xfId="0" applyFont="1" applyFill="1" applyBorder="1" applyAlignment="1">
      <alignment wrapText="1"/>
    </xf>
    <xf numFmtId="0" fontId="26" fillId="25" borderId="16" xfId="0" applyFont="1" applyFill="1" applyBorder="1" applyAlignment="1">
      <alignment horizontal="left" vertical="center" wrapText="1"/>
    </xf>
    <xf numFmtId="0" fontId="26" fillId="25" borderId="17" xfId="0" applyFont="1" applyFill="1" applyBorder="1" applyAlignment="1">
      <alignment horizontal="left" vertical="center" wrapText="1"/>
    </xf>
    <xf numFmtId="0" fontId="26" fillId="7" borderId="19" xfId="0" applyFont="1" applyFill="1" applyBorder="1" applyAlignment="1">
      <alignment horizontal="left" vertical="center" wrapText="1"/>
    </xf>
    <xf numFmtId="0" fontId="26" fillId="7" borderId="20" xfId="0" applyFont="1" applyFill="1" applyBorder="1" applyAlignment="1">
      <alignment horizontal="left" vertical="center" wrapText="1"/>
    </xf>
    <xf numFmtId="0" fontId="26" fillId="25" borderId="19" xfId="0" applyFont="1" applyFill="1" applyBorder="1" applyAlignment="1">
      <alignment horizontal="left" vertical="center" wrapText="1"/>
    </xf>
    <xf numFmtId="0" fontId="26" fillId="25" borderId="20" xfId="0" applyFont="1" applyFill="1" applyBorder="1" applyAlignment="1">
      <alignment horizontal="left" vertical="center" wrapText="1"/>
    </xf>
    <xf numFmtId="0" fontId="23" fillId="7" borderId="19" xfId="0" applyFont="1" applyFill="1" applyBorder="1" applyAlignment="1">
      <alignment horizontal="left" vertical="center" wrapText="1"/>
    </xf>
    <xf numFmtId="0" fontId="23" fillId="7" borderId="20" xfId="0" applyFont="1" applyFill="1" applyBorder="1" applyAlignment="1">
      <alignment horizontal="left" vertical="center" wrapText="1"/>
    </xf>
    <xf numFmtId="0" fontId="21" fillId="24" borderId="0" xfId="0" applyFont="1" applyFill="1" applyAlignment="1">
      <alignment vertical="center"/>
    </xf>
    <xf numFmtId="0" fontId="18" fillId="26" borderId="0" xfId="0" applyFont="1" applyFill="1" applyAlignment="1">
      <alignment wrapText="1"/>
    </xf>
    <xf numFmtId="0" fontId="2" fillId="26" borderId="0" xfId="0" applyFont="1" applyFill="1" applyAlignment="1">
      <alignment wrapText="1"/>
    </xf>
    <xf numFmtId="0" fontId="4" fillId="13" borderId="0" xfId="0" applyFont="1" applyFill="1" applyAlignment="1">
      <alignment horizontal="left" vertical="center"/>
    </xf>
    <xf numFmtId="0" fontId="18" fillId="0" borderId="0" xfId="0" applyFont="1" applyAlignment="1">
      <alignment wrapText="1"/>
    </xf>
    <xf numFmtId="0" fontId="1" fillId="18" borderId="0" xfId="0" applyFont="1" applyFill="1"/>
    <xf numFmtId="0" fontId="19" fillId="19" borderId="0" xfId="0" applyFont="1" applyFill="1" applyAlignment="1">
      <alignment wrapText="1"/>
    </xf>
  </cellXfs>
  <cellStyles count="1">
    <cellStyle name="Normal" xfId="0" builtinId="0"/>
  </cellStyles>
  <dxfs count="5"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2E7D32"/>
      </font>
      <fill>
        <patternFill>
          <bgColor rgb="FFDFF0D8"/>
        </patternFill>
      </fill>
    </dxf>
    <dxf>
      <font>
        <b/>
        <color rgb="FFC62828"/>
      </font>
      <fill>
        <patternFill>
          <bgColor rgb="FFF8D7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CustomersTable" displayName="CustomersTable" ref="A4:I100" totalsRowShown="0">
  <tableColumns count="9">
    <tableColumn id="1" xr3:uid="{00000000-0010-0000-0000-000001000000}" name="Customer ID"/>
    <tableColumn id="2" xr3:uid="{00000000-0010-0000-0000-000002000000}" name="First Name"/>
    <tableColumn id="3" xr3:uid="{00000000-0010-0000-0000-000003000000}" name="Last Name"/>
    <tableColumn id="4" xr3:uid="{00000000-0010-0000-0000-000004000000}" name="Phone"/>
    <tableColumn id="5" xr3:uid="{00000000-0010-0000-0000-000005000000}" name="Email"/>
    <tableColumn id="6" xr3:uid="{00000000-0010-0000-0000-000006000000}" name="Address"/>
    <tableColumn id="7" xr3:uid="{00000000-0010-0000-0000-000007000000}" name="Vehicle"/>
    <tableColumn id="8" xr3:uid="{00000000-0010-0000-0000-000008000000}" name="Year"/>
    <tableColumn id="9" xr3:uid="{00000000-0010-0000-0000-000009000000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JobsTable" displayName="JobsTable" ref="A4:N104" totalsRowShown="0">
  <tableColumns count="14">
    <tableColumn id="1" xr3:uid="{00000000-0010-0000-0100-000001000000}" name="Job ID"/>
    <tableColumn id="2" xr3:uid="{00000000-0010-0000-0100-000002000000}" name="Date"/>
    <tableColumn id="3" xr3:uid="{00000000-0010-0000-0100-000003000000}" name="Customer ID"/>
    <tableColumn id="4" xr3:uid="{00000000-0010-0000-0100-000004000000}" name="Primary Service (auto)"/>
    <tableColumn id="5" xr3:uid="{00000000-0010-0000-0100-000005000000}" name="Status"/>
    <tableColumn id="6" xr3:uid="{00000000-0010-0000-0100-000006000000}" name="Quoted Total (auto)"/>
    <tableColumn id="7" xr3:uid="{00000000-0010-0000-0100-000007000000}" name="Actual Labor Hrs"/>
    <tableColumn id="8" xr3:uid="{00000000-0010-0000-0100-000008000000}" name="Labor Cost"/>
    <tableColumn id="9" xr3:uid="{00000000-0010-0000-0100-000009000000}" name="Materials"/>
    <tableColumn id="10" xr3:uid="{00000000-0010-0000-0100-00000A000000}" name="Miles"/>
    <tableColumn id="11" xr3:uid="{00000000-0010-0000-0100-00000B000000}" name="Mileage Cost"/>
    <tableColumn id="12" xr3:uid="{00000000-0010-0000-0100-00000C000000}" name="Other Cost"/>
    <tableColumn id="13" xr3:uid="{00000000-0010-0000-0100-00000D000000}" name="Total Cost"/>
    <tableColumn id="14" xr3:uid="{00000000-0010-0000-0100-00000E000000}" name="Job Profi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InvoiceRegisterTable" displayName="InvoiceRegisterTable" ref="A4:M7" totalsRowShown="0">
  <tableColumns count="13">
    <tableColumn id="1" xr3:uid="{00000000-0010-0000-0200-000001000000}" name="Invoice #"/>
    <tableColumn id="2" xr3:uid="{00000000-0010-0000-0200-000002000000}" name="Job ID"/>
    <tableColumn id="3" xr3:uid="{00000000-0010-0000-0200-000003000000}" name="Customer ID"/>
    <tableColumn id="4" xr3:uid="{00000000-0010-0000-0200-000004000000}" name="Invoice Date"/>
    <tableColumn id="5" xr3:uid="{00000000-0010-0000-0200-000005000000}" name="Due Date"/>
    <tableColumn id="6" xr3:uid="{00000000-0010-0000-0200-000006000000}" name="Subtotal"/>
    <tableColumn id="7" xr3:uid="{00000000-0010-0000-0200-000007000000}" name="Tax"/>
    <tableColumn id="8" xr3:uid="{00000000-0010-0000-0200-000008000000}" name="Total"/>
    <tableColumn id="9" xr3:uid="{00000000-0010-0000-0200-000009000000}" name="Amount Paid"/>
    <tableColumn id="10" xr3:uid="{00000000-0010-0000-0200-00000A000000}" name="Balance"/>
    <tableColumn id="11" xr3:uid="{00000000-0010-0000-0200-00000B000000}" name="Status"/>
    <tableColumn id="12" xr3:uid="{00000000-0010-0000-0200-00000C000000}" name="Paid Date"/>
    <tableColumn id="13" xr3:uid="{00000000-0010-0000-0200-00000D000000}" name="Payment Metho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ExpensesTable" displayName="ExpensesTable" ref="A4:G100" totalsRowShown="0">
  <tableColumns count="7">
    <tableColumn id="1" xr3:uid="{00000000-0010-0000-0300-000001000000}" name="Date"/>
    <tableColumn id="2" xr3:uid="{00000000-0010-0000-0300-000002000000}" name="Category"/>
    <tableColumn id="3" xr3:uid="{00000000-0010-0000-0300-000003000000}" name="Vendor"/>
    <tableColumn id="4" xr3:uid="{00000000-0010-0000-0300-000004000000}" name="Description"/>
    <tableColumn id="5" xr3:uid="{00000000-0010-0000-0300-000005000000}" name="Amount"/>
    <tableColumn id="6" xr3:uid="{00000000-0010-0000-0300-000006000000}" name="Payment Method"/>
    <tableColumn id="7" xr3:uid="{00000000-0010-0000-0300-000007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24" sqref="C24"/>
    </sheetView>
  </sheetViews>
  <sheetFormatPr defaultRowHeight="14"/>
  <cols>
    <col min="1" max="6" width="22" customWidth="1"/>
    <col min="8" max="8" width="24" customWidth="1"/>
    <col min="9" max="10" width="14" customWidth="1"/>
  </cols>
  <sheetData>
    <row r="1" spans="1:10" ht="20" customHeight="1">
      <c r="A1" s="69" t="s">
        <v>0</v>
      </c>
      <c r="B1" s="69"/>
      <c r="C1" s="69"/>
      <c r="D1" s="69"/>
      <c r="E1" s="69"/>
      <c r="F1" s="69"/>
    </row>
    <row r="2" spans="1:10" ht="18.649999999999999" customHeight="1">
      <c r="A2" s="70" t="s">
        <v>1</v>
      </c>
      <c r="B2" s="70"/>
      <c r="C2" s="70"/>
      <c r="D2" s="70"/>
      <c r="E2" s="70"/>
      <c r="F2" s="70"/>
    </row>
    <row r="4" spans="1:10">
      <c r="A4" s="3" t="s">
        <v>2</v>
      </c>
      <c r="B4" s="3" t="s">
        <v>3</v>
      </c>
      <c r="C4" s="8"/>
      <c r="D4" s="3" t="s">
        <v>4</v>
      </c>
      <c r="E4" s="3" t="s">
        <v>5</v>
      </c>
      <c r="F4" s="3" t="s">
        <v>6</v>
      </c>
      <c r="H4" s="46" t="s">
        <v>7</v>
      </c>
      <c r="I4" s="46" t="s">
        <v>8</v>
      </c>
      <c r="J4" s="46" t="s">
        <v>6</v>
      </c>
    </row>
    <row r="5" spans="1:10">
      <c r="A5" s="8" t="s">
        <v>9</v>
      </c>
      <c r="B5" s="9" t="s">
        <v>10</v>
      </c>
      <c r="C5" s="8"/>
      <c r="D5" s="8" t="s">
        <v>11</v>
      </c>
      <c r="E5" s="10">
        <v>79</v>
      </c>
      <c r="F5" s="8">
        <v>1</v>
      </c>
      <c r="H5" s="8" t="str">
        <f t="shared" ref="H5:J10" si="0">D5</f>
        <v>Basic Exterior</v>
      </c>
      <c r="I5" s="10">
        <f t="shared" si="0"/>
        <v>79</v>
      </c>
      <c r="J5" s="8">
        <f t="shared" si="0"/>
        <v>1</v>
      </c>
    </row>
    <row r="6" spans="1:10">
      <c r="A6" s="8" t="s">
        <v>12</v>
      </c>
      <c r="B6" s="9" t="s">
        <v>13</v>
      </c>
      <c r="C6" s="8"/>
      <c r="D6" s="8" t="s">
        <v>14</v>
      </c>
      <c r="E6" s="10">
        <v>129</v>
      </c>
      <c r="F6" s="8">
        <v>2</v>
      </c>
      <c r="H6" s="8" t="str">
        <f t="shared" si="0"/>
        <v>Interior Detail</v>
      </c>
      <c r="I6" s="10">
        <f t="shared" si="0"/>
        <v>129</v>
      </c>
      <c r="J6" s="8">
        <f t="shared" si="0"/>
        <v>2</v>
      </c>
    </row>
    <row r="7" spans="1:10">
      <c r="A7" s="8" t="s">
        <v>15</v>
      </c>
      <c r="B7" s="9" t="s">
        <v>16</v>
      </c>
      <c r="C7" s="8"/>
      <c r="D7" s="8" t="s">
        <v>17</v>
      </c>
      <c r="E7" s="10">
        <v>199</v>
      </c>
      <c r="F7" s="8">
        <v>3</v>
      </c>
      <c r="H7" s="8" t="str">
        <f t="shared" si="0"/>
        <v>Full Detail</v>
      </c>
      <c r="I7" s="10">
        <f t="shared" si="0"/>
        <v>199</v>
      </c>
      <c r="J7" s="8">
        <f t="shared" si="0"/>
        <v>3</v>
      </c>
    </row>
    <row r="8" spans="1:10">
      <c r="A8" s="8" t="s">
        <v>18</v>
      </c>
      <c r="B8" s="9" t="s">
        <v>19</v>
      </c>
      <c r="C8" s="8"/>
      <c r="D8" s="8" t="s">
        <v>20</v>
      </c>
      <c r="E8" s="10">
        <v>279</v>
      </c>
      <c r="F8" s="8">
        <v>4</v>
      </c>
      <c r="H8" s="8" t="str">
        <f t="shared" si="0"/>
        <v>Premium Full Detail</v>
      </c>
      <c r="I8" s="10">
        <f t="shared" si="0"/>
        <v>279</v>
      </c>
      <c r="J8" s="8">
        <f t="shared" si="0"/>
        <v>4</v>
      </c>
    </row>
    <row r="9" spans="1:10">
      <c r="A9" s="8" t="s">
        <v>21</v>
      </c>
      <c r="B9" s="11">
        <v>0.06</v>
      </c>
      <c r="C9" s="8"/>
      <c r="D9" s="8" t="s">
        <v>22</v>
      </c>
      <c r="E9" s="10">
        <v>599</v>
      </c>
      <c r="F9" s="8">
        <v>8</v>
      </c>
      <c r="H9" s="8" t="str">
        <f t="shared" si="0"/>
        <v>Ceramic Coating</v>
      </c>
      <c r="I9" s="10">
        <f t="shared" si="0"/>
        <v>599</v>
      </c>
      <c r="J9" s="8">
        <f t="shared" si="0"/>
        <v>8</v>
      </c>
    </row>
    <row r="10" spans="1:10">
      <c r="A10" s="8" t="s">
        <v>23</v>
      </c>
      <c r="B10" s="12">
        <v>25</v>
      </c>
      <c r="C10" s="8"/>
      <c r="D10" s="8" t="s">
        <v>24</v>
      </c>
      <c r="E10" s="10">
        <v>89</v>
      </c>
      <c r="F10" s="8">
        <v>1</v>
      </c>
      <c r="H10" s="8" t="str">
        <f t="shared" si="0"/>
        <v>Headlight Restoration</v>
      </c>
      <c r="I10" s="10">
        <f t="shared" si="0"/>
        <v>89</v>
      </c>
      <c r="J10" s="8">
        <f t="shared" si="0"/>
        <v>1</v>
      </c>
    </row>
    <row r="11" spans="1:10">
      <c r="A11" s="8" t="s">
        <v>25</v>
      </c>
      <c r="B11" s="12">
        <v>0.67</v>
      </c>
      <c r="C11" s="8"/>
      <c r="D11" s="8"/>
      <c r="E11" s="8"/>
      <c r="F11" s="8"/>
      <c r="H11" s="8" t="str">
        <f t="shared" ref="H11:J15" si="1">D13</f>
        <v>Pet Hair Removal</v>
      </c>
      <c r="I11" s="10">
        <f t="shared" si="1"/>
        <v>50</v>
      </c>
      <c r="J11" s="8">
        <f t="shared" si="1"/>
        <v>0.75</v>
      </c>
    </row>
    <row r="12" spans="1:10">
      <c r="A12" s="8" t="s">
        <v>26</v>
      </c>
      <c r="B12" s="9">
        <v>0.45</v>
      </c>
      <c r="C12" s="8"/>
      <c r="D12" s="3" t="s">
        <v>27</v>
      </c>
      <c r="E12" s="3" t="s">
        <v>28</v>
      </c>
      <c r="F12" s="3" t="s">
        <v>6</v>
      </c>
      <c r="H12" s="8" t="str">
        <f t="shared" si="1"/>
        <v>Stain Extraction</v>
      </c>
      <c r="I12" s="10">
        <f t="shared" si="1"/>
        <v>40</v>
      </c>
      <c r="J12" s="8">
        <f t="shared" si="1"/>
        <v>0.5</v>
      </c>
    </row>
    <row r="13" spans="1:10">
      <c r="A13" s="8" t="s">
        <v>29</v>
      </c>
      <c r="B13" s="9" t="s">
        <v>30</v>
      </c>
      <c r="C13" s="8"/>
      <c r="D13" s="8" t="s">
        <v>31</v>
      </c>
      <c r="E13" s="10">
        <v>50</v>
      </c>
      <c r="F13" s="8">
        <v>0.75</v>
      </c>
      <c r="H13" s="8" t="str">
        <f t="shared" si="1"/>
        <v>Engine Bay</v>
      </c>
      <c r="I13" s="10">
        <f t="shared" si="1"/>
        <v>45</v>
      </c>
      <c r="J13" s="8">
        <f t="shared" si="1"/>
        <v>0.5</v>
      </c>
    </row>
    <row r="14" spans="1:10" ht="28">
      <c r="A14" s="8" t="s">
        <v>32</v>
      </c>
      <c r="B14" s="8">
        <v>14</v>
      </c>
      <c r="C14" s="8"/>
      <c r="D14" s="8" t="s">
        <v>33</v>
      </c>
      <c r="E14" s="10">
        <v>40</v>
      </c>
      <c r="F14" s="8">
        <v>0.5</v>
      </c>
      <c r="H14" s="8" t="str">
        <f t="shared" si="1"/>
        <v>Travel Surcharge</v>
      </c>
      <c r="I14" s="10">
        <f t="shared" si="1"/>
        <v>25</v>
      </c>
      <c r="J14" s="8">
        <f t="shared" si="1"/>
        <v>0</v>
      </c>
    </row>
    <row r="15" spans="1:10">
      <c r="A15" s="8"/>
      <c r="B15" s="8"/>
      <c r="C15" s="8"/>
      <c r="D15" s="8" t="s">
        <v>34</v>
      </c>
      <c r="E15" s="10">
        <v>45</v>
      </c>
      <c r="F15" s="8">
        <v>0.5</v>
      </c>
      <c r="H15" s="8" t="str">
        <f t="shared" si="1"/>
        <v>Odor Treatment</v>
      </c>
      <c r="I15" s="10">
        <f t="shared" si="1"/>
        <v>65</v>
      </c>
      <c r="J15" s="8">
        <f t="shared" si="1"/>
        <v>0.75</v>
      </c>
    </row>
    <row r="16" spans="1:10">
      <c r="A16" s="8"/>
      <c r="B16" s="8"/>
      <c r="C16" s="8"/>
      <c r="D16" s="8" t="s">
        <v>35</v>
      </c>
      <c r="E16" s="10">
        <v>25</v>
      </c>
      <c r="F16" s="8">
        <v>0</v>
      </c>
    </row>
    <row r="17" spans="1:6">
      <c r="A17" s="8"/>
      <c r="B17" s="8"/>
      <c r="C17" s="8"/>
      <c r="D17" s="8" t="s">
        <v>36</v>
      </c>
      <c r="E17" s="10">
        <v>65</v>
      </c>
      <c r="F17" s="8">
        <v>0.75</v>
      </c>
    </row>
    <row r="18" spans="1:6">
      <c r="A18" s="8"/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  <row r="20" spans="1:6">
      <c r="A20" s="8"/>
      <c r="B20" s="8"/>
      <c r="C20" s="8"/>
      <c r="D20" s="8"/>
      <c r="E20" s="8"/>
      <c r="F20" s="8"/>
    </row>
  </sheetData>
  <mergeCells count="2">
    <mergeCell ref="A1:F1"/>
    <mergeCell ref="A2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"/>
  <sheetViews>
    <sheetView workbookViewId="0"/>
  </sheetViews>
  <sheetFormatPr defaultRowHeight="14"/>
  <cols>
    <col min="1" max="1" width="22" customWidth="1"/>
    <col min="2" max="2" width="18" customWidth="1"/>
    <col min="3" max="4" width="14" customWidth="1"/>
    <col min="5" max="5" width="24" customWidth="1"/>
  </cols>
  <sheetData>
    <row r="1" spans="1:5" ht="18.649999999999999" customHeight="1">
      <c r="A1" s="98" t="s">
        <v>187</v>
      </c>
      <c r="B1" s="98"/>
      <c r="C1" s="98"/>
      <c r="D1" s="98"/>
      <c r="E1" s="98"/>
    </row>
    <row r="2" spans="1:5" ht="20" customHeight="1">
      <c r="A2" s="99" t="s">
        <v>188</v>
      </c>
      <c r="B2" s="99"/>
      <c r="C2" s="99"/>
      <c r="D2" s="99"/>
      <c r="E2" s="99"/>
    </row>
    <row r="4" spans="1:5">
      <c r="A4" s="40" t="s">
        <v>93</v>
      </c>
      <c r="B4" s="41" t="s">
        <v>104</v>
      </c>
    </row>
    <row r="5" spans="1:5">
      <c r="A5" s="40" t="s">
        <v>111</v>
      </c>
      <c r="B5" s="42" t="str">
        <f>IF(B4="","",Setup!$B$13&amp;"-"&amp;TEXT(VALUE(RIGHT(B4,3)),"0000"))</f>
        <v>INV-0001</v>
      </c>
    </row>
    <row r="6" spans="1:5">
      <c r="A6" s="40" t="s">
        <v>189</v>
      </c>
      <c r="B6" s="42" t="str">
        <f>IFERROR(INDEX(Customers!$B$5:$B$104,MATCH(INDEX(Jobs!$C$5:$C$104,MATCH(B4,Jobs!$A$5:$A$104,0)),Customers!$A$5:$A$104,0))&amp;" "&amp;INDEX(Customers!$C$5:$C$104,MATCH(INDEX(Jobs!$C$5:$C$104,MATCH(B4,Jobs!$A$5:$A$104,0)),Customers!$A$5:$A$104,0)),"")</f>
        <v>John Smith</v>
      </c>
    </row>
    <row r="7" spans="1:5">
      <c r="A7" s="40" t="s">
        <v>190</v>
      </c>
      <c r="B7" s="43" t="str">
        <f>IFERROR(INDEX(Customers!$H$5:$H$104,MATCH(INDEX(Jobs!$C$5:$C$104,MATCH(B4,Jobs!$A$5:$A$104,0)),Customers!$A$5:$A$104,0))&amp;" "&amp;INDEX(Customers!$G$5:$G$104,MATCH(INDEX(Jobs!$C$5:$C$104,MATCH(B4,Jobs!$A$5:$A$104,0)),Customers!$A$5:$A$104,0)),"")</f>
        <v>2019 Ford F-150</v>
      </c>
    </row>
    <row r="8" spans="1:5">
      <c r="A8" s="40" t="s">
        <v>112</v>
      </c>
      <c r="B8" s="43">
        <f>IFERROR(INDEX(Jobs!$B$5:$B$104,MATCH(B4,Jobs!$A$5:$A$104,0)),"")</f>
        <v>46249</v>
      </c>
    </row>
    <row r="9" spans="1:5">
      <c r="A9" s="40" t="s">
        <v>113</v>
      </c>
      <c r="B9" s="43">
        <f>IF(B8="","",B8+Setup!$B$14)</f>
        <v>46263</v>
      </c>
    </row>
    <row r="10" spans="1:5">
      <c r="A10" s="40" t="s">
        <v>127</v>
      </c>
      <c r="B10" s="41" t="str">
        <f ca="1">IF(B4="","",IFERROR(INDEX('Invoice Register'!$K$5:$K$104,MATCH(B4,'Invoice Register'!$B$5:$B$104,0)),"Unpaid"))</f>
        <v>Paid</v>
      </c>
    </row>
    <row r="11" spans="1:5">
      <c r="A11" s="16"/>
      <c r="B11" s="16"/>
      <c r="C11" s="16"/>
      <c r="D11" s="16"/>
      <c r="E11" s="16"/>
    </row>
    <row r="12" spans="1:5">
      <c r="A12" s="44" t="s">
        <v>124</v>
      </c>
      <c r="B12" s="44" t="s">
        <v>125</v>
      </c>
      <c r="C12" s="45" t="s">
        <v>126</v>
      </c>
      <c r="D12" s="45" t="s">
        <v>74</v>
      </c>
      <c r="E12" s="44" t="s">
        <v>45</v>
      </c>
    </row>
    <row r="13" spans="1:5">
      <c r="A13" s="53" t="str">
        <f>IFERROR(INDEX('Job Services'!$C$5:$C$504,MATCH(VALUE(RIGHT($B$4,3))*100+1,'Job Services'!$I$5:$I$504,0)),"")</f>
        <v>Full Detail</v>
      </c>
      <c r="B13" s="53">
        <f>IF(A13="","",IFERROR(INDEX('Job Services'!$D$5:$D$504,MATCH(VALUE(RIGHT($B$4,3))*100+1,'Job Services'!$I$5:$I$504,0)),1))</f>
        <v>1</v>
      </c>
      <c r="C13" s="54">
        <f>IF(A13="","",IFERROR(INDEX('Job Services'!$G$5:$G$504,MATCH(VALUE(RIGHT($B$4,3))*100+1,'Job Services'!$I$5:$I$504,0)),""))</f>
        <v>199</v>
      </c>
      <c r="D13" s="54">
        <f t="shared" ref="D13:D18" si="0">IF(OR(B13="",C13=""),"",B13*C13)</f>
        <v>199</v>
      </c>
      <c r="E13" s="55"/>
    </row>
    <row r="14" spans="1:5">
      <c r="A14" s="53" t="str">
        <f>IFERROR(INDEX('Job Services'!$C$5:$C$504,MATCH(VALUE(RIGHT($B$4,3))*100+2,'Job Services'!$I$5:$I$504,0)),"")</f>
        <v>Pet Hair Removal</v>
      </c>
      <c r="B14" s="53">
        <f>IF(A14="","",IFERROR(INDEX('Job Services'!$D$5:$D$504,MATCH(VALUE(RIGHT($B$4,3))*100+2,'Job Services'!$I$5:$I$504,0)),1))</f>
        <v>1</v>
      </c>
      <c r="C14" s="54">
        <f>IF(A14="","",IFERROR(INDEX('Job Services'!$G$5:$G$504,MATCH(VALUE(RIGHT($B$4,3))*100+2,'Job Services'!$I$5:$I$504,0)),""))</f>
        <v>50</v>
      </c>
      <c r="D14" s="54">
        <f t="shared" si="0"/>
        <v>50</v>
      </c>
      <c r="E14" s="55"/>
    </row>
    <row r="15" spans="1:5">
      <c r="A15" s="53" t="str">
        <f>IFERROR(INDEX('Job Services'!$C$5:$C$504,MATCH(VALUE(RIGHT($B$4,3))*100+3,'Job Services'!$I$5:$I$504,0)),"")</f>
        <v>Engine Bay</v>
      </c>
      <c r="B15" s="53">
        <f>IF(A15="","",IFERROR(INDEX('Job Services'!$D$5:$D$504,MATCH(VALUE(RIGHT($B$4,3))*100+3,'Job Services'!$I$5:$I$504,0)),1))</f>
        <v>1</v>
      </c>
      <c r="C15" s="54">
        <f>IF(A15="","",IFERROR(INDEX('Job Services'!$G$5:$G$504,MATCH(VALUE(RIGHT($B$4,3))*100+3,'Job Services'!$I$5:$I$504,0)),""))</f>
        <v>45</v>
      </c>
      <c r="D15" s="54">
        <f t="shared" si="0"/>
        <v>45</v>
      </c>
      <c r="E15" s="55"/>
    </row>
    <row r="16" spans="1:5">
      <c r="A16" s="53" t="str">
        <f>IFERROR(INDEX('Job Services'!$C$5:$C$504,MATCH(VALUE(RIGHT($B$4,3))*100+4,'Job Services'!$I$5:$I$504,0)),"")</f>
        <v/>
      </c>
      <c r="B16" s="53" t="str">
        <f>IF(A16="","",IFERROR(INDEX('Job Services'!$D$5:$D$504,MATCH(VALUE(RIGHT($B$4,3))*100+4,'Job Services'!$I$5:$I$504,0)),1))</f>
        <v/>
      </c>
      <c r="C16" s="54" t="str">
        <f>IF(A16="","",IFERROR(INDEX('Job Services'!$G$5:$G$504,MATCH(VALUE(RIGHT($B$4,3))*100+4,'Job Services'!$I$5:$I$504,0)),""))</f>
        <v/>
      </c>
      <c r="D16" s="54" t="str">
        <f t="shared" si="0"/>
        <v/>
      </c>
      <c r="E16" s="55"/>
    </row>
    <row r="17" spans="1:5">
      <c r="A17" s="53" t="str">
        <f>IFERROR(INDEX('Job Services'!$C$5:$C$504,MATCH(VALUE(RIGHT($B$4,3))*100+5,'Job Services'!$I$5:$I$504,0)),"")</f>
        <v/>
      </c>
      <c r="B17" s="53" t="str">
        <f>IF(A17="","",IFERROR(INDEX('Job Services'!$D$5:$D$504,MATCH(VALUE(RIGHT($B$4,3))*100+5,'Job Services'!$I$5:$I$504,0)),1))</f>
        <v/>
      </c>
      <c r="C17" s="54" t="str">
        <f>IF(A17="","",IFERROR(INDEX('Job Services'!$G$5:$G$504,MATCH(VALUE(RIGHT($B$4,3))*100+5,'Job Services'!$I$5:$I$504,0)),""))</f>
        <v/>
      </c>
      <c r="D17" s="54" t="str">
        <f t="shared" si="0"/>
        <v/>
      </c>
      <c r="E17" s="55"/>
    </row>
    <row r="18" spans="1:5">
      <c r="A18" s="53" t="str">
        <f>IFERROR(INDEX('Job Services'!$C$5:$C$504,MATCH(VALUE(RIGHT($B$4,3))*100+6,'Job Services'!$I$5:$I$504,0)),"")</f>
        <v/>
      </c>
      <c r="B18" s="53" t="str">
        <f>IF(A18="","",IFERROR(INDEX('Job Services'!$D$5:$D$504,MATCH(VALUE(RIGHT($B$4,3))*100+6,'Job Services'!$I$5:$I$504,0)),1))</f>
        <v/>
      </c>
      <c r="C18" s="54" t="str">
        <f>IF(A18="","",IFERROR(INDEX('Job Services'!$G$5:$G$504,MATCH(VALUE(RIGHT($B$4,3))*100+6,'Job Services'!$I$5:$I$504,0)),""))</f>
        <v/>
      </c>
      <c r="D18" s="54" t="str">
        <f t="shared" si="0"/>
        <v/>
      </c>
      <c r="E18" s="55"/>
    </row>
  </sheetData>
  <mergeCells count="2">
    <mergeCell ref="A1:E1"/>
    <mergeCell ref="A2:E2"/>
  </mergeCells>
  <dataValidations count="1">
    <dataValidation type="list" sqref="B10" xr:uid="{00000000-0002-0000-0900-000001000000}">
      <formula1>"Draft,Unpaid,Paid,Overdue"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900-000000000000}">
          <x14:formula1>
            <xm:f>Jobs!$A$5:$A$104</xm:f>
          </x14:formula1>
          <xm:sqref>B4</xm:sqref>
        </x14:dataValidation>
        <x14:dataValidation type="list" xr:uid="{00000000-0002-0000-0900-000002000000}">
          <x14:formula1>
            <xm:f>Setup!$D$5:$D$17</xm:f>
          </x14:formula1>
          <xm:sqref>A14:A18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04"/>
  <sheetViews>
    <sheetView workbookViewId="0"/>
  </sheetViews>
  <sheetFormatPr defaultRowHeight="14"/>
  <cols>
    <col min="1" max="1" width="15" customWidth="1"/>
    <col min="2" max="2" width="9" customWidth="1"/>
    <col min="3" max="3" width="25" customWidth="1"/>
    <col min="4" max="4" width="9" customWidth="1"/>
    <col min="5" max="8" width="15" customWidth="1"/>
    <col min="9" max="9" width="18" customWidth="1"/>
  </cols>
  <sheetData>
    <row r="1" spans="1:9" ht="18.649999999999999" customHeight="1">
      <c r="A1" s="100" t="s">
        <v>191</v>
      </c>
      <c r="B1" s="100"/>
      <c r="C1" s="100"/>
      <c r="D1" s="100"/>
      <c r="E1" s="100"/>
      <c r="F1" s="100"/>
      <c r="G1" s="100"/>
      <c r="H1" s="100"/>
      <c r="I1" s="100"/>
    </row>
    <row r="2" spans="1:9" ht="21.4" customHeight="1">
      <c r="A2" s="101" t="s">
        <v>192</v>
      </c>
      <c r="B2" s="101"/>
      <c r="C2" s="101"/>
      <c r="D2" s="101"/>
      <c r="E2" s="101"/>
      <c r="F2" s="101"/>
      <c r="G2" s="101"/>
      <c r="H2" s="101"/>
      <c r="I2" s="101"/>
    </row>
    <row r="4" spans="1:9">
      <c r="A4" s="48" t="s">
        <v>93</v>
      </c>
      <c r="B4" s="48" t="s">
        <v>193</v>
      </c>
      <c r="C4" s="48" t="s">
        <v>4</v>
      </c>
      <c r="D4" s="48" t="s">
        <v>125</v>
      </c>
      <c r="E4" s="48" t="s">
        <v>8</v>
      </c>
      <c r="F4" s="48" t="s">
        <v>194</v>
      </c>
      <c r="G4" s="48" t="s">
        <v>195</v>
      </c>
      <c r="H4" s="48" t="s">
        <v>196</v>
      </c>
      <c r="I4" s="48" t="s">
        <v>197</v>
      </c>
    </row>
    <row r="5" spans="1:9">
      <c r="A5" s="49" t="s">
        <v>104</v>
      </c>
      <c r="B5" s="60">
        <f>IF(A5="","",COUNTIF($A$5:A5,A5))</f>
        <v>1</v>
      </c>
      <c r="C5" s="49" t="s">
        <v>17</v>
      </c>
      <c r="D5" s="49">
        <v>1</v>
      </c>
      <c r="E5" s="51">
        <f>IF(C5="","",IFERROR(INDEX(Setup!$I$5:$I$15,MATCH(C5,Setup!$H$5:$H$15,0)),""))</f>
        <v>199</v>
      </c>
      <c r="F5" s="52"/>
      <c r="G5" s="51">
        <f t="shared" ref="G5:G68" si="0">IF(C5="","",IF(F5&lt;&gt;"",F5,E5))</f>
        <v>199</v>
      </c>
      <c r="H5" s="51">
        <f t="shared" ref="H5:H68" si="1">IF(OR(D5="",G5=""),"",D5*G5)</f>
        <v>199</v>
      </c>
      <c r="I5" s="50">
        <f t="shared" ref="I5:I68" si="2">IF(OR(A5="",B5=""),"",VALUE(RIGHT(A5,3))*100+B5)</f>
        <v>101</v>
      </c>
    </row>
    <row r="6" spans="1:9">
      <c r="A6" s="49" t="s">
        <v>104</v>
      </c>
      <c r="B6" s="60">
        <f>IF(A6="","",COUNTIF($A$5:A6,A6))</f>
        <v>2</v>
      </c>
      <c r="C6" s="49" t="s">
        <v>31</v>
      </c>
      <c r="D6" s="49">
        <v>1</v>
      </c>
      <c r="E6" s="51">
        <f>IF(C6="","",IFERROR(INDEX(Setup!$I$5:$I$15,MATCH(C6,Setup!$H$5:$H$15,0)),""))</f>
        <v>50</v>
      </c>
      <c r="F6" s="52"/>
      <c r="G6" s="51">
        <f t="shared" si="0"/>
        <v>50</v>
      </c>
      <c r="H6" s="51">
        <f t="shared" si="1"/>
        <v>50</v>
      </c>
      <c r="I6" s="50">
        <f t="shared" si="2"/>
        <v>102</v>
      </c>
    </row>
    <row r="7" spans="1:9">
      <c r="A7" s="49" t="s">
        <v>104</v>
      </c>
      <c r="B7" s="60">
        <f>IF(A7="","",COUNTIF($A$5:A7,A7))</f>
        <v>3</v>
      </c>
      <c r="C7" s="49" t="s">
        <v>34</v>
      </c>
      <c r="D7" s="49">
        <v>1</v>
      </c>
      <c r="E7" s="51">
        <f>IF(C7="","",IFERROR(INDEX(Setup!$I$5:$I$15,MATCH(C7,Setup!$H$5:$H$15,0)),""))</f>
        <v>45</v>
      </c>
      <c r="F7" s="52"/>
      <c r="G7" s="51">
        <f t="shared" si="0"/>
        <v>45</v>
      </c>
      <c r="H7" s="51">
        <f t="shared" si="1"/>
        <v>45</v>
      </c>
      <c r="I7" s="50">
        <f t="shared" si="2"/>
        <v>103</v>
      </c>
    </row>
    <row r="8" spans="1:9">
      <c r="A8" s="49" t="s">
        <v>106</v>
      </c>
      <c r="B8" s="60">
        <f>IF(A8="","",COUNTIF($A$5:A8,A8))</f>
        <v>1</v>
      </c>
      <c r="C8" s="49" t="s">
        <v>14</v>
      </c>
      <c r="D8" s="49">
        <v>1</v>
      </c>
      <c r="E8" s="51">
        <f>IF(C8="","",IFERROR(INDEX(Setup!$I$5:$I$15,MATCH(C8,Setup!$H$5:$H$15,0)),""))</f>
        <v>129</v>
      </c>
      <c r="F8" s="52"/>
      <c r="G8" s="51">
        <f t="shared" si="0"/>
        <v>129</v>
      </c>
      <c r="H8" s="51">
        <f t="shared" si="1"/>
        <v>129</v>
      </c>
      <c r="I8" s="50">
        <f t="shared" si="2"/>
        <v>201</v>
      </c>
    </row>
    <row r="9" spans="1:9">
      <c r="A9" s="49" t="s">
        <v>106</v>
      </c>
      <c r="B9" s="60">
        <f>IF(A9="","",COUNTIF($A$5:A9,A9))</f>
        <v>2</v>
      </c>
      <c r="C9" s="49" t="s">
        <v>33</v>
      </c>
      <c r="D9" s="49">
        <v>1</v>
      </c>
      <c r="E9" s="51">
        <f>IF(C9="","",IFERROR(INDEX(Setup!$I$5:$I$15,MATCH(C9,Setup!$H$5:$H$15,0)),""))</f>
        <v>40</v>
      </c>
      <c r="F9" s="52"/>
      <c r="G9" s="51">
        <f t="shared" si="0"/>
        <v>40</v>
      </c>
      <c r="H9" s="51">
        <f t="shared" si="1"/>
        <v>40</v>
      </c>
      <c r="I9" s="50">
        <f t="shared" si="2"/>
        <v>202</v>
      </c>
    </row>
    <row r="10" spans="1:9">
      <c r="A10" s="49" t="s">
        <v>107</v>
      </c>
      <c r="B10" s="60">
        <f>IF(A10="","",COUNTIF($A$5:A10,A10))</f>
        <v>1</v>
      </c>
      <c r="C10" s="49" t="s">
        <v>22</v>
      </c>
      <c r="D10" s="49">
        <v>1</v>
      </c>
      <c r="E10" s="51">
        <f>IF(C10="","",IFERROR(INDEX(Setup!$I$5:$I$15,MATCH(C10,Setup!$H$5:$H$15,0)),""))</f>
        <v>599</v>
      </c>
      <c r="F10" s="52"/>
      <c r="G10" s="51">
        <f t="shared" si="0"/>
        <v>599</v>
      </c>
      <c r="H10" s="51">
        <f t="shared" si="1"/>
        <v>599</v>
      </c>
      <c r="I10" s="50">
        <f t="shared" si="2"/>
        <v>301</v>
      </c>
    </row>
    <row r="11" spans="1:9">
      <c r="A11" s="49" t="s">
        <v>107</v>
      </c>
      <c r="B11" s="60">
        <f>IF(A11="","",COUNTIF($A$5:A11,A11))</f>
        <v>2</v>
      </c>
      <c r="C11" s="49" t="s">
        <v>36</v>
      </c>
      <c r="D11" s="49">
        <v>1</v>
      </c>
      <c r="E11" s="51">
        <f>IF(C11="","",IFERROR(INDEX(Setup!$I$5:$I$15,MATCH(C11,Setup!$H$5:$H$15,0)),""))</f>
        <v>65</v>
      </c>
      <c r="F11" s="52"/>
      <c r="G11" s="51">
        <f t="shared" si="0"/>
        <v>65</v>
      </c>
      <c r="H11" s="51">
        <f t="shared" si="1"/>
        <v>65</v>
      </c>
      <c r="I11" s="50">
        <f t="shared" si="2"/>
        <v>302</v>
      </c>
    </row>
    <row r="12" spans="1:9">
      <c r="A12" s="49"/>
      <c r="B12" s="60" t="str">
        <f>IF(A12="","",COUNTIF($A$5:A12,A12))</f>
        <v/>
      </c>
      <c r="C12" s="49"/>
      <c r="D12" s="49"/>
      <c r="E12" s="51" t="str">
        <f>IF(C12="","",IFERROR(INDEX(Setup!$I$5:$I$15,MATCH(C12,Setup!$H$5:$H$15,0)),""))</f>
        <v/>
      </c>
      <c r="F12" s="52"/>
      <c r="G12" s="51" t="str">
        <f t="shared" si="0"/>
        <v/>
      </c>
      <c r="H12" s="51" t="str">
        <f t="shared" si="1"/>
        <v/>
      </c>
      <c r="I12" s="50" t="str">
        <f t="shared" si="2"/>
        <v/>
      </c>
    </row>
    <row r="13" spans="1:9">
      <c r="A13" s="49"/>
      <c r="B13" s="60" t="str">
        <f>IF(A13="","",COUNTIF($A$5:A13,A13))</f>
        <v/>
      </c>
      <c r="C13" s="49"/>
      <c r="D13" s="49"/>
      <c r="E13" s="51" t="str">
        <f>IF(C13="","",IFERROR(INDEX(Setup!$I$5:$I$15,MATCH(C13,Setup!$H$5:$H$15,0)),""))</f>
        <v/>
      </c>
      <c r="F13" s="52"/>
      <c r="G13" s="51" t="str">
        <f t="shared" si="0"/>
        <v/>
      </c>
      <c r="H13" s="51" t="str">
        <f t="shared" si="1"/>
        <v/>
      </c>
      <c r="I13" s="50" t="str">
        <f t="shared" si="2"/>
        <v/>
      </c>
    </row>
    <row r="14" spans="1:9">
      <c r="A14" s="49"/>
      <c r="B14" s="60" t="str">
        <f>IF(A14="","",COUNTIF($A$5:A14,A14))</f>
        <v/>
      </c>
      <c r="C14" s="49"/>
      <c r="D14" s="49"/>
      <c r="E14" s="51" t="str">
        <f>IF(C14="","",IFERROR(INDEX(Setup!$I$5:$I$15,MATCH(C14,Setup!$H$5:$H$15,0)),""))</f>
        <v/>
      </c>
      <c r="F14" s="52"/>
      <c r="G14" s="51" t="str">
        <f t="shared" si="0"/>
        <v/>
      </c>
      <c r="H14" s="51" t="str">
        <f t="shared" si="1"/>
        <v/>
      </c>
      <c r="I14" s="50" t="str">
        <f t="shared" si="2"/>
        <v/>
      </c>
    </row>
    <row r="15" spans="1:9">
      <c r="A15" s="49"/>
      <c r="B15" s="60" t="str">
        <f>IF(A15="","",COUNTIF($A$5:A15,A15))</f>
        <v/>
      </c>
      <c r="C15" s="49"/>
      <c r="D15" s="49"/>
      <c r="E15" s="51" t="str">
        <f>IF(C15="","",IFERROR(INDEX(Setup!$I$5:$I$15,MATCH(C15,Setup!$H$5:$H$15,0)),""))</f>
        <v/>
      </c>
      <c r="F15" s="52"/>
      <c r="G15" s="51" t="str">
        <f t="shared" si="0"/>
        <v/>
      </c>
      <c r="H15" s="51" t="str">
        <f t="shared" si="1"/>
        <v/>
      </c>
      <c r="I15" s="50" t="str">
        <f t="shared" si="2"/>
        <v/>
      </c>
    </row>
    <row r="16" spans="1:9">
      <c r="A16" s="49"/>
      <c r="B16" s="60" t="str">
        <f>IF(A16="","",COUNTIF($A$5:A16,A16))</f>
        <v/>
      </c>
      <c r="C16" s="49"/>
      <c r="D16" s="49"/>
      <c r="E16" s="51" t="str">
        <f>IF(C16="","",IFERROR(INDEX(Setup!$I$5:$I$15,MATCH(C16,Setup!$H$5:$H$15,0)),""))</f>
        <v/>
      </c>
      <c r="F16" s="52"/>
      <c r="G16" s="51" t="str">
        <f t="shared" si="0"/>
        <v/>
      </c>
      <c r="H16" s="51" t="str">
        <f t="shared" si="1"/>
        <v/>
      </c>
      <c r="I16" s="50" t="str">
        <f t="shared" si="2"/>
        <v/>
      </c>
    </row>
    <row r="17" spans="1:9">
      <c r="A17" s="49"/>
      <c r="B17" s="60" t="str">
        <f>IF(A17="","",COUNTIF($A$5:A17,A17))</f>
        <v/>
      </c>
      <c r="C17" s="49"/>
      <c r="D17" s="49"/>
      <c r="E17" s="51" t="str">
        <f>IF(C17="","",IFERROR(INDEX(Setup!$I$5:$I$15,MATCH(C17,Setup!$H$5:$H$15,0)),""))</f>
        <v/>
      </c>
      <c r="F17" s="52"/>
      <c r="G17" s="51" t="str">
        <f t="shared" si="0"/>
        <v/>
      </c>
      <c r="H17" s="51" t="str">
        <f t="shared" si="1"/>
        <v/>
      </c>
      <c r="I17" s="50" t="str">
        <f t="shared" si="2"/>
        <v/>
      </c>
    </row>
    <row r="18" spans="1:9">
      <c r="A18" s="49"/>
      <c r="B18" s="60" t="str">
        <f>IF(A18="","",COUNTIF($A$5:A18,A18))</f>
        <v/>
      </c>
      <c r="C18" s="49"/>
      <c r="D18" s="49"/>
      <c r="E18" s="51" t="str">
        <f>IF(C18="","",IFERROR(INDEX(Setup!$I$5:$I$15,MATCH(C18,Setup!$H$5:$H$15,0)),""))</f>
        <v/>
      </c>
      <c r="F18" s="52"/>
      <c r="G18" s="51" t="str">
        <f t="shared" si="0"/>
        <v/>
      </c>
      <c r="H18" s="51" t="str">
        <f t="shared" si="1"/>
        <v/>
      </c>
      <c r="I18" s="50" t="str">
        <f t="shared" si="2"/>
        <v/>
      </c>
    </row>
    <row r="19" spans="1:9">
      <c r="A19" s="49"/>
      <c r="B19" s="60" t="str">
        <f>IF(A19="","",COUNTIF($A$5:A19,A19))</f>
        <v/>
      </c>
      <c r="C19" s="49"/>
      <c r="D19" s="49"/>
      <c r="E19" s="51" t="str">
        <f>IF(C19="","",IFERROR(INDEX(Setup!$I$5:$I$15,MATCH(C19,Setup!$H$5:$H$15,0)),""))</f>
        <v/>
      </c>
      <c r="F19" s="52"/>
      <c r="G19" s="51" t="str">
        <f t="shared" si="0"/>
        <v/>
      </c>
      <c r="H19" s="51" t="str">
        <f t="shared" si="1"/>
        <v/>
      </c>
      <c r="I19" s="50" t="str">
        <f t="shared" si="2"/>
        <v/>
      </c>
    </row>
    <row r="20" spans="1:9">
      <c r="A20" s="49"/>
      <c r="B20" s="60" t="str">
        <f>IF(A20="","",COUNTIF($A$5:A20,A20))</f>
        <v/>
      </c>
      <c r="C20" s="49"/>
      <c r="D20" s="49"/>
      <c r="E20" s="51" t="str">
        <f>IF(C20="","",IFERROR(INDEX(Setup!$I$5:$I$15,MATCH(C20,Setup!$H$5:$H$15,0)),""))</f>
        <v/>
      </c>
      <c r="F20" s="52"/>
      <c r="G20" s="51" t="str">
        <f t="shared" si="0"/>
        <v/>
      </c>
      <c r="H20" s="51" t="str">
        <f t="shared" si="1"/>
        <v/>
      </c>
      <c r="I20" s="50" t="str">
        <f t="shared" si="2"/>
        <v/>
      </c>
    </row>
    <row r="21" spans="1:9">
      <c r="A21" s="49"/>
      <c r="B21" s="60" t="str">
        <f>IF(A21="","",COUNTIF($A$5:A21,A21))</f>
        <v/>
      </c>
      <c r="C21" s="49"/>
      <c r="D21" s="49"/>
      <c r="E21" s="51" t="str">
        <f>IF(C21="","",IFERROR(INDEX(Setup!$I$5:$I$15,MATCH(C21,Setup!$H$5:$H$15,0)),""))</f>
        <v/>
      </c>
      <c r="F21" s="52"/>
      <c r="G21" s="51" t="str">
        <f t="shared" si="0"/>
        <v/>
      </c>
      <c r="H21" s="51" t="str">
        <f t="shared" si="1"/>
        <v/>
      </c>
      <c r="I21" s="50" t="str">
        <f t="shared" si="2"/>
        <v/>
      </c>
    </row>
    <row r="22" spans="1:9">
      <c r="A22" s="49"/>
      <c r="B22" s="60" t="str">
        <f>IF(A22="","",COUNTIF($A$5:A22,A22))</f>
        <v/>
      </c>
      <c r="C22" s="49"/>
      <c r="D22" s="49"/>
      <c r="E22" s="51" t="str">
        <f>IF(C22="","",IFERROR(INDEX(Setup!$I$5:$I$15,MATCH(C22,Setup!$H$5:$H$15,0)),""))</f>
        <v/>
      </c>
      <c r="F22" s="52"/>
      <c r="G22" s="51" t="str">
        <f t="shared" si="0"/>
        <v/>
      </c>
      <c r="H22" s="51" t="str">
        <f t="shared" si="1"/>
        <v/>
      </c>
      <c r="I22" s="50" t="str">
        <f t="shared" si="2"/>
        <v/>
      </c>
    </row>
    <row r="23" spans="1:9">
      <c r="A23" s="49"/>
      <c r="B23" s="60" t="str">
        <f>IF(A23="","",COUNTIF($A$5:A23,A23))</f>
        <v/>
      </c>
      <c r="C23" s="49"/>
      <c r="D23" s="49"/>
      <c r="E23" s="51" t="str">
        <f>IF(C23="","",IFERROR(INDEX(Setup!$I$5:$I$15,MATCH(C23,Setup!$H$5:$H$15,0)),""))</f>
        <v/>
      </c>
      <c r="F23" s="52"/>
      <c r="G23" s="51" t="str">
        <f t="shared" si="0"/>
        <v/>
      </c>
      <c r="H23" s="51" t="str">
        <f t="shared" si="1"/>
        <v/>
      </c>
      <c r="I23" s="50" t="str">
        <f t="shared" si="2"/>
        <v/>
      </c>
    </row>
    <row r="24" spans="1:9">
      <c r="A24" s="49"/>
      <c r="B24" s="60" t="str">
        <f>IF(A24="","",COUNTIF($A$5:A24,A24))</f>
        <v/>
      </c>
      <c r="C24" s="49"/>
      <c r="D24" s="49"/>
      <c r="E24" s="51" t="str">
        <f>IF(C24="","",IFERROR(INDEX(Setup!$I$5:$I$15,MATCH(C24,Setup!$H$5:$H$15,0)),""))</f>
        <v/>
      </c>
      <c r="F24" s="52"/>
      <c r="G24" s="51" t="str">
        <f t="shared" si="0"/>
        <v/>
      </c>
      <c r="H24" s="51" t="str">
        <f t="shared" si="1"/>
        <v/>
      </c>
      <c r="I24" s="50" t="str">
        <f t="shared" si="2"/>
        <v/>
      </c>
    </row>
    <row r="25" spans="1:9">
      <c r="A25" s="49"/>
      <c r="B25" s="60" t="str">
        <f>IF(A25="","",COUNTIF($A$5:A25,A25))</f>
        <v/>
      </c>
      <c r="C25" s="49"/>
      <c r="D25" s="49"/>
      <c r="E25" s="51" t="str">
        <f>IF(C25="","",IFERROR(INDEX(Setup!$I$5:$I$15,MATCH(C25,Setup!$H$5:$H$15,0)),""))</f>
        <v/>
      </c>
      <c r="F25" s="52"/>
      <c r="G25" s="51" t="str">
        <f t="shared" si="0"/>
        <v/>
      </c>
      <c r="H25" s="51" t="str">
        <f t="shared" si="1"/>
        <v/>
      </c>
      <c r="I25" s="50" t="str">
        <f t="shared" si="2"/>
        <v/>
      </c>
    </row>
    <row r="26" spans="1:9">
      <c r="A26" s="49"/>
      <c r="B26" s="60" t="str">
        <f>IF(A26="","",COUNTIF($A$5:A26,A26))</f>
        <v/>
      </c>
      <c r="C26" s="49"/>
      <c r="D26" s="49"/>
      <c r="E26" s="51" t="str">
        <f>IF(C26="","",IFERROR(INDEX(Setup!$I$5:$I$15,MATCH(C26,Setup!$H$5:$H$15,0)),""))</f>
        <v/>
      </c>
      <c r="F26" s="52"/>
      <c r="G26" s="51" t="str">
        <f t="shared" si="0"/>
        <v/>
      </c>
      <c r="H26" s="51" t="str">
        <f t="shared" si="1"/>
        <v/>
      </c>
      <c r="I26" s="50" t="str">
        <f t="shared" si="2"/>
        <v/>
      </c>
    </row>
    <row r="27" spans="1:9">
      <c r="A27" s="49"/>
      <c r="B27" s="60" t="str">
        <f>IF(A27="","",COUNTIF($A$5:A27,A27))</f>
        <v/>
      </c>
      <c r="C27" s="49"/>
      <c r="D27" s="49"/>
      <c r="E27" s="51" t="str">
        <f>IF(C27="","",IFERROR(INDEX(Setup!$I$5:$I$15,MATCH(C27,Setup!$H$5:$H$15,0)),""))</f>
        <v/>
      </c>
      <c r="F27" s="52"/>
      <c r="G27" s="51" t="str">
        <f t="shared" si="0"/>
        <v/>
      </c>
      <c r="H27" s="51" t="str">
        <f t="shared" si="1"/>
        <v/>
      </c>
      <c r="I27" s="50" t="str">
        <f t="shared" si="2"/>
        <v/>
      </c>
    </row>
    <row r="28" spans="1:9">
      <c r="A28" s="49"/>
      <c r="B28" s="60" t="str">
        <f>IF(A28="","",COUNTIF($A$5:A28,A28))</f>
        <v/>
      </c>
      <c r="C28" s="49"/>
      <c r="D28" s="49"/>
      <c r="E28" s="51" t="str">
        <f>IF(C28="","",IFERROR(INDEX(Setup!$I$5:$I$15,MATCH(C28,Setup!$H$5:$H$15,0)),""))</f>
        <v/>
      </c>
      <c r="F28" s="52"/>
      <c r="G28" s="51" t="str">
        <f t="shared" si="0"/>
        <v/>
      </c>
      <c r="H28" s="51" t="str">
        <f t="shared" si="1"/>
        <v/>
      </c>
      <c r="I28" s="50" t="str">
        <f t="shared" si="2"/>
        <v/>
      </c>
    </row>
    <row r="29" spans="1:9">
      <c r="A29" s="49"/>
      <c r="B29" s="60" t="str">
        <f>IF(A29="","",COUNTIF($A$5:A29,A29))</f>
        <v/>
      </c>
      <c r="C29" s="49"/>
      <c r="D29" s="49"/>
      <c r="E29" s="51" t="str">
        <f>IF(C29="","",IFERROR(INDEX(Setup!$I$5:$I$15,MATCH(C29,Setup!$H$5:$H$15,0)),""))</f>
        <v/>
      </c>
      <c r="F29" s="52"/>
      <c r="G29" s="51" t="str">
        <f t="shared" si="0"/>
        <v/>
      </c>
      <c r="H29" s="51" t="str">
        <f t="shared" si="1"/>
        <v/>
      </c>
      <c r="I29" s="50" t="str">
        <f t="shared" si="2"/>
        <v/>
      </c>
    </row>
    <row r="30" spans="1:9">
      <c r="A30" s="49"/>
      <c r="B30" s="60" t="str">
        <f>IF(A30="","",COUNTIF($A$5:A30,A30))</f>
        <v/>
      </c>
      <c r="C30" s="49"/>
      <c r="D30" s="49"/>
      <c r="E30" s="51" t="str">
        <f>IF(C30="","",IFERROR(INDEX(Setup!$I$5:$I$15,MATCH(C30,Setup!$H$5:$H$15,0)),""))</f>
        <v/>
      </c>
      <c r="F30" s="52"/>
      <c r="G30" s="51" t="str">
        <f t="shared" si="0"/>
        <v/>
      </c>
      <c r="H30" s="51" t="str">
        <f t="shared" si="1"/>
        <v/>
      </c>
      <c r="I30" s="50" t="str">
        <f t="shared" si="2"/>
        <v/>
      </c>
    </row>
    <row r="31" spans="1:9">
      <c r="A31" s="49"/>
      <c r="B31" s="60" t="str">
        <f>IF(A31="","",COUNTIF($A$5:A31,A31))</f>
        <v/>
      </c>
      <c r="C31" s="49"/>
      <c r="D31" s="49"/>
      <c r="E31" s="51" t="str">
        <f>IF(C31="","",IFERROR(INDEX(Setup!$I$5:$I$15,MATCH(C31,Setup!$H$5:$H$15,0)),""))</f>
        <v/>
      </c>
      <c r="F31" s="52"/>
      <c r="G31" s="51" t="str">
        <f t="shared" si="0"/>
        <v/>
      </c>
      <c r="H31" s="51" t="str">
        <f t="shared" si="1"/>
        <v/>
      </c>
      <c r="I31" s="50" t="str">
        <f t="shared" si="2"/>
        <v/>
      </c>
    </row>
    <row r="32" spans="1:9">
      <c r="A32" s="49"/>
      <c r="B32" s="60" t="str">
        <f>IF(A32="","",COUNTIF($A$5:A32,A32))</f>
        <v/>
      </c>
      <c r="C32" s="49"/>
      <c r="D32" s="49"/>
      <c r="E32" s="51" t="str">
        <f>IF(C32="","",IFERROR(INDEX(Setup!$I$5:$I$15,MATCH(C32,Setup!$H$5:$H$15,0)),""))</f>
        <v/>
      </c>
      <c r="F32" s="52"/>
      <c r="G32" s="51" t="str">
        <f t="shared" si="0"/>
        <v/>
      </c>
      <c r="H32" s="51" t="str">
        <f t="shared" si="1"/>
        <v/>
      </c>
      <c r="I32" s="50" t="str">
        <f t="shared" si="2"/>
        <v/>
      </c>
    </row>
    <row r="33" spans="1:9">
      <c r="A33" s="49"/>
      <c r="B33" s="60" t="str">
        <f>IF(A33="","",COUNTIF($A$5:A33,A33))</f>
        <v/>
      </c>
      <c r="C33" s="49"/>
      <c r="D33" s="49"/>
      <c r="E33" s="51" t="str">
        <f>IF(C33="","",IFERROR(INDEX(Setup!$I$5:$I$15,MATCH(C33,Setup!$H$5:$H$15,0)),""))</f>
        <v/>
      </c>
      <c r="F33" s="52"/>
      <c r="G33" s="51" t="str">
        <f t="shared" si="0"/>
        <v/>
      </c>
      <c r="H33" s="51" t="str">
        <f t="shared" si="1"/>
        <v/>
      </c>
      <c r="I33" s="50" t="str">
        <f t="shared" si="2"/>
        <v/>
      </c>
    </row>
    <row r="34" spans="1:9">
      <c r="A34" s="49"/>
      <c r="B34" s="60" t="str">
        <f>IF(A34="","",COUNTIF($A$5:A34,A34))</f>
        <v/>
      </c>
      <c r="C34" s="49"/>
      <c r="D34" s="49"/>
      <c r="E34" s="51" t="str">
        <f>IF(C34="","",IFERROR(INDEX(Setup!$I$5:$I$15,MATCH(C34,Setup!$H$5:$H$15,0)),""))</f>
        <v/>
      </c>
      <c r="F34" s="52"/>
      <c r="G34" s="51" t="str">
        <f t="shared" si="0"/>
        <v/>
      </c>
      <c r="H34" s="51" t="str">
        <f t="shared" si="1"/>
        <v/>
      </c>
      <c r="I34" s="50" t="str">
        <f t="shared" si="2"/>
        <v/>
      </c>
    </row>
    <row r="35" spans="1:9">
      <c r="A35" s="49"/>
      <c r="B35" s="60" t="str">
        <f>IF(A35="","",COUNTIF($A$5:A35,A35))</f>
        <v/>
      </c>
      <c r="C35" s="49"/>
      <c r="D35" s="49"/>
      <c r="E35" s="51" t="str">
        <f>IF(C35="","",IFERROR(INDEX(Setup!$I$5:$I$15,MATCH(C35,Setup!$H$5:$H$15,0)),""))</f>
        <v/>
      </c>
      <c r="F35" s="52"/>
      <c r="G35" s="51" t="str">
        <f t="shared" si="0"/>
        <v/>
      </c>
      <c r="H35" s="51" t="str">
        <f t="shared" si="1"/>
        <v/>
      </c>
      <c r="I35" s="50" t="str">
        <f t="shared" si="2"/>
        <v/>
      </c>
    </row>
    <row r="36" spans="1:9">
      <c r="A36" s="49"/>
      <c r="B36" s="60" t="str">
        <f>IF(A36="","",COUNTIF($A$5:A36,A36))</f>
        <v/>
      </c>
      <c r="C36" s="49"/>
      <c r="D36" s="49"/>
      <c r="E36" s="51" t="str">
        <f>IF(C36="","",IFERROR(INDEX(Setup!$I$5:$I$15,MATCH(C36,Setup!$H$5:$H$15,0)),""))</f>
        <v/>
      </c>
      <c r="F36" s="52"/>
      <c r="G36" s="51" t="str">
        <f t="shared" si="0"/>
        <v/>
      </c>
      <c r="H36" s="51" t="str">
        <f t="shared" si="1"/>
        <v/>
      </c>
      <c r="I36" s="50" t="str">
        <f t="shared" si="2"/>
        <v/>
      </c>
    </row>
    <row r="37" spans="1:9">
      <c r="A37" s="49"/>
      <c r="B37" s="60" t="str">
        <f>IF(A37="","",COUNTIF($A$5:A37,A37))</f>
        <v/>
      </c>
      <c r="C37" s="49"/>
      <c r="D37" s="49"/>
      <c r="E37" s="51" t="str">
        <f>IF(C37="","",IFERROR(INDEX(Setup!$I$5:$I$15,MATCH(C37,Setup!$H$5:$H$15,0)),""))</f>
        <v/>
      </c>
      <c r="F37" s="52"/>
      <c r="G37" s="51" t="str">
        <f t="shared" si="0"/>
        <v/>
      </c>
      <c r="H37" s="51" t="str">
        <f t="shared" si="1"/>
        <v/>
      </c>
      <c r="I37" s="50" t="str">
        <f t="shared" si="2"/>
        <v/>
      </c>
    </row>
    <row r="38" spans="1:9">
      <c r="A38" s="49"/>
      <c r="B38" s="60" t="str">
        <f>IF(A38="","",COUNTIF($A$5:A38,A38))</f>
        <v/>
      </c>
      <c r="C38" s="49"/>
      <c r="D38" s="49"/>
      <c r="E38" s="51" t="str">
        <f>IF(C38="","",IFERROR(INDEX(Setup!$I$5:$I$15,MATCH(C38,Setup!$H$5:$H$15,0)),""))</f>
        <v/>
      </c>
      <c r="F38" s="52"/>
      <c r="G38" s="51" t="str">
        <f t="shared" si="0"/>
        <v/>
      </c>
      <c r="H38" s="51" t="str">
        <f t="shared" si="1"/>
        <v/>
      </c>
      <c r="I38" s="50" t="str">
        <f t="shared" si="2"/>
        <v/>
      </c>
    </row>
    <row r="39" spans="1:9">
      <c r="A39" s="49"/>
      <c r="B39" s="60" t="str">
        <f>IF(A39="","",COUNTIF($A$5:A39,A39))</f>
        <v/>
      </c>
      <c r="C39" s="49"/>
      <c r="D39" s="49"/>
      <c r="E39" s="51" t="str">
        <f>IF(C39="","",IFERROR(INDEX(Setup!$I$5:$I$15,MATCH(C39,Setup!$H$5:$H$15,0)),""))</f>
        <v/>
      </c>
      <c r="F39" s="52"/>
      <c r="G39" s="51" t="str">
        <f t="shared" si="0"/>
        <v/>
      </c>
      <c r="H39" s="51" t="str">
        <f t="shared" si="1"/>
        <v/>
      </c>
      <c r="I39" s="50" t="str">
        <f t="shared" si="2"/>
        <v/>
      </c>
    </row>
    <row r="40" spans="1:9">
      <c r="A40" s="49"/>
      <c r="B40" s="60" t="str">
        <f>IF(A40="","",COUNTIF($A$5:A40,A40))</f>
        <v/>
      </c>
      <c r="C40" s="49"/>
      <c r="D40" s="49"/>
      <c r="E40" s="51" t="str">
        <f>IF(C40="","",IFERROR(INDEX(Setup!$I$5:$I$15,MATCH(C40,Setup!$H$5:$H$15,0)),""))</f>
        <v/>
      </c>
      <c r="F40" s="52"/>
      <c r="G40" s="51" t="str">
        <f t="shared" si="0"/>
        <v/>
      </c>
      <c r="H40" s="51" t="str">
        <f t="shared" si="1"/>
        <v/>
      </c>
      <c r="I40" s="50" t="str">
        <f t="shared" si="2"/>
        <v/>
      </c>
    </row>
    <row r="41" spans="1:9">
      <c r="A41" s="49"/>
      <c r="B41" s="60" t="str">
        <f>IF(A41="","",COUNTIF($A$5:A41,A41))</f>
        <v/>
      </c>
      <c r="C41" s="49"/>
      <c r="D41" s="49"/>
      <c r="E41" s="51" t="str">
        <f>IF(C41="","",IFERROR(INDEX(Setup!$I$5:$I$15,MATCH(C41,Setup!$H$5:$H$15,0)),""))</f>
        <v/>
      </c>
      <c r="F41" s="52"/>
      <c r="G41" s="51" t="str">
        <f t="shared" si="0"/>
        <v/>
      </c>
      <c r="H41" s="51" t="str">
        <f t="shared" si="1"/>
        <v/>
      </c>
      <c r="I41" s="50" t="str">
        <f t="shared" si="2"/>
        <v/>
      </c>
    </row>
    <row r="42" spans="1:9">
      <c r="A42" s="49"/>
      <c r="B42" s="60" t="str">
        <f>IF(A42="","",COUNTIF($A$5:A42,A42))</f>
        <v/>
      </c>
      <c r="C42" s="49"/>
      <c r="D42" s="49"/>
      <c r="E42" s="51" t="str">
        <f>IF(C42="","",IFERROR(INDEX(Setup!$I$5:$I$15,MATCH(C42,Setup!$H$5:$H$15,0)),""))</f>
        <v/>
      </c>
      <c r="F42" s="52"/>
      <c r="G42" s="51" t="str">
        <f t="shared" si="0"/>
        <v/>
      </c>
      <c r="H42" s="51" t="str">
        <f t="shared" si="1"/>
        <v/>
      </c>
      <c r="I42" s="50" t="str">
        <f t="shared" si="2"/>
        <v/>
      </c>
    </row>
    <row r="43" spans="1:9">
      <c r="A43" s="49"/>
      <c r="B43" s="60" t="str">
        <f>IF(A43="","",COUNTIF($A$5:A43,A43))</f>
        <v/>
      </c>
      <c r="C43" s="49"/>
      <c r="D43" s="49"/>
      <c r="E43" s="51" t="str">
        <f>IF(C43="","",IFERROR(INDEX(Setup!$I$5:$I$15,MATCH(C43,Setup!$H$5:$H$15,0)),""))</f>
        <v/>
      </c>
      <c r="F43" s="52"/>
      <c r="G43" s="51" t="str">
        <f t="shared" si="0"/>
        <v/>
      </c>
      <c r="H43" s="51" t="str">
        <f t="shared" si="1"/>
        <v/>
      </c>
      <c r="I43" s="50" t="str">
        <f t="shared" si="2"/>
        <v/>
      </c>
    </row>
    <row r="44" spans="1:9">
      <c r="A44" s="49"/>
      <c r="B44" s="60" t="str">
        <f>IF(A44="","",COUNTIF($A$5:A44,A44))</f>
        <v/>
      </c>
      <c r="C44" s="49"/>
      <c r="D44" s="49"/>
      <c r="E44" s="51" t="str">
        <f>IF(C44="","",IFERROR(INDEX(Setup!$I$5:$I$15,MATCH(C44,Setup!$H$5:$H$15,0)),""))</f>
        <v/>
      </c>
      <c r="F44" s="52"/>
      <c r="G44" s="51" t="str">
        <f t="shared" si="0"/>
        <v/>
      </c>
      <c r="H44" s="51" t="str">
        <f t="shared" si="1"/>
        <v/>
      </c>
      <c r="I44" s="50" t="str">
        <f t="shared" si="2"/>
        <v/>
      </c>
    </row>
    <row r="45" spans="1:9">
      <c r="A45" s="49"/>
      <c r="B45" s="60" t="str">
        <f>IF(A45="","",COUNTIF($A$5:A45,A45))</f>
        <v/>
      </c>
      <c r="C45" s="49"/>
      <c r="D45" s="49"/>
      <c r="E45" s="51" t="str">
        <f>IF(C45="","",IFERROR(INDEX(Setup!$I$5:$I$15,MATCH(C45,Setup!$H$5:$H$15,0)),""))</f>
        <v/>
      </c>
      <c r="F45" s="52"/>
      <c r="G45" s="51" t="str">
        <f t="shared" si="0"/>
        <v/>
      </c>
      <c r="H45" s="51" t="str">
        <f t="shared" si="1"/>
        <v/>
      </c>
      <c r="I45" s="50" t="str">
        <f t="shared" si="2"/>
        <v/>
      </c>
    </row>
    <row r="46" spans="1:9">
      <c r="A46" s="49"/>
      <c r="B46" s="60" t="str">
        <f>IF(A46="","",COUNTIF($A$5:A46,A46))</f>
        <v/>
      </c>
      <c r="C46" s="49"/>
      <c r="D46" s="49"/>
      <c r="E46" s="51" t="str">
        <f>IF(C46="","",IFERROR(INDEX(Setup!$I$5:$I$15,MATCH(C46,Setup!$H$5:$H$15,0)),""))</f>
        <v/>
      </c>
      <c r="F46" s="52"/>
      <c r="G46" s="51" t="str">
        <f t="shared" si="0"/>
        <v/>
      </c>
      <c r="H46" s="51" t="str">
        <f t="shared" si="1"/>
        <v/>
      </c>
      <c r="I46" s="50" t="str">
        <f t="shared" si="2"/>
        <v/>
      </c>
    </row>
    <row r="47" spans="1:9">
      <c r="A47" s="49"/>
      <c r="B47" s="60" t="str">
        <f>IF(A47="","",COUNTIF($A$5:A47,A47))</f>
        <v/>
      </c>
      <c r="C47" s="49"/>
      <c r="D47" s="49"/>
      <c r="E47" s="51" t="str">
        <f>IF(C47="","",IFERROR(INDEX(Setup!$I$5:$I$15,MATCH(C47,Setup!$H$5:$H$15,0)),""))</f>
        <v/>
      </c>
      <c r="F47" s="52"/>
      <c r="G47" s="51" t="str">
        <f t="shared" si="0"/>
        <v/>
      </c>
      <c r="H47" s="51" t="str">
        <f t="shared" si="1"/>
        <v/>
      </c>
      <c r="I47" s="50" t="str">
        <f t="shared" si="2"/>
        <v/>
      </c>
    </row>
    <row r="48" spans="1:9">
      <c r="A48" s="49"/>
      <c r="B48" s="60" t="str">
        <f>IF(A48="","",COUNTIF($A$5:A48,A48))</f>
        <v/>
      </c>
      <c r="C48" s="49"/>
      <c r="D48" s="49"/>
      <c r="E48" s="51" t="str">
        <f>IF(C48="","",IFERROR(INDEX(Setup!$I$5:$I$15,MATCH(C48,Setup!$H$5:$H$15,0)),""))</f>
        <v/>
      </c>
      <c r="F48" s="52"/>
      <c r="G48" s="51" t="str">
        <f t="shared" si="0"/>
        <v/>
      </c>
      <c r="H48" s="51" t="str">
        <f t="shared" si="1"/>
        <v/>
      </c>
      <c r="I48" s="50" t="str">
        <f t="shared" si="2"/>
        <v/>
      </c>
    </row>
    <row r="49" spans="1:9">
      <c r="A49" s="49"/>
      <c r="B49" s="60" t="str">
        <f>IF(A49="","",COUNTIF($A$5:A49,A49))</f>
        <v/>
      </c>
      <c r="C49" s="49"/>
      <c r="D49" s="49"/>
      <c r="E49" s="51" t="str">
        <f>IF(C49="","",IFERROR(INDEX(Setup!$I$5:$I$15,MATCH(C49,Setup!$H$5:$H$15,0)),""))</f>
        <v/>
      </c>
      <c r="F49" s="52"/>
      <c r="G49" s="51" t="str">
        <f t="shared" si="0"/>
        <v/>
      </c>
      <c r="H49" s="51" t="str">
        <f t="shared" si="1"/>
        <v/>
      </c>
      <c r="I49" s="50" t="str">
        <f t="shared" si="2"/>
        <v/>
      </c>
    </row>
    <row r="50" spans="1:9">
      <c r="A50" s="49"/>
      <c r="B50" s="60" t="str">
        <f>IF(A50="","",COUNTIF($A$5:A50,A50))</f>
        <v/>
      </c>
      <c r="C50" s="49"/>
      <c r="D50" s="49"/>
      <c r="E50" s="51" t="str">
        <f>IF(C50="","",IFERROR(INDEX(Setup!$I$5:$I$15,MATCH(C50,Setup!$H$5:$H$15,0)),""))</f>
        <v/>
      </c>
      <c r="F50" s="52"/>
      <c r="G50" s="51" t="str">
        <f t="shared" si="0"/>
        <v/>
      </c>
      <c r="H50" s="51" t="str">
        <f t="shared" si="1"/>
        <v/>
      </c>
      <c r="I50" s="50" t="str">
        <f t="shared" si="2"/>
        <v/>
      </c>
    </row>
    <row r="51" spans="1:9">
      <c r="A51" s="49"/>
      <c r="B51" s="60" t="str">
        <f>IF(A51="","",COUNTIF($A$5:A51,A51))</f>
        <v/>
      </c>
      <c r="C51" s="49"/>
      <c r="D51" s="49"/>
      <c r="E51" s="51" t="str">
        <f>IF(C51="","",IFERROR(INDEX(Setup!$I$5:$I$15,MATCH(C51,Setup!$H$5:$H$15,0)),""))</f>
        <v/>
      </c>
      <c r="F51" s="52"/>
      <c r="G51" s="51" t="str">
        <f t="shared" si="0"/>
        <v/>
      </c>
      <c r="H51" s="51" t="str">
        <f t="shared" si="1"/>
        <v/>
      </c>
      <c r="I51" s="50" t="str">
        <f t="shared" si="2"/>
        <v/>
      </c>
    </row>
    <row r="52" spans="1:9">
      <c r="A52" s="49"/>
      <c r="B52" s="60" t="str">
        <f>IF(A52="","",COUNTIF($A$5:A52,A52))</f>
        <v/>
      </c>
      <c r="C52" s="49"/>
      <c r="D52" s="49"/>
      <c r="E52" s="51" t="str">
        <f>IF(C52="","",IFERROR(INDEX(Setup!$I$5:$I$15,MATCH(C52,Setup!$H$5:$H$15,0)),""))</f>
        <v/>
      </c>
      <c r="F52" s="52"/>
      <c r="G52" s="51" t="str">
        <f t="shared" si="0"/>
        <v/>
      </c>
      <c r="H52" s="51" t="str">
        <f t="shared" si="1"/>
        <v/>
      </c>
      <c r="I52" s="50" t="str">
        <f t="shared" si="2"/>
        <v/>
      </c>
    </row>
    <row r="53" spans="1:9">
      <c r="A53" s="49"/>
      <c r="B53" s="60" t="str">
        <f>IF(A53="","",COUNTIF($A$5:A53,A53))</f>
        <v/>
      </c>
      <c r="C53" s="49"/>
      <c r="D53" s="49"/>
      <c r="E53" s="51" t="str">
        <f>IF(C53="","",IFERROR(INDEX(Setup!$I$5:$I$15,MATCH(C53,Setup!$H$5:$H$15,0)),""))</f>
        <v/>
      </c>
      <c r="F53" s="52"/>
      <c r="G53" s="51" t="str">
        <f t="shared" si="0"/>
        <v/>
      </c>
      <c r="H53" s="51" t="str">
        <f t="shared" si="1"/>
        <v/>
      </c>
      <c r="I53" s="50" t="str">
        <f t="shared" si="2"/>
        <v/>
      </c>
    </row>
    <row r="54" spans="1:9">
      <c r="A54" s="49"/>
      <c r="B54" s="60" t="str">
        <f>IF(A54="","",COUNTIF($A$5:A54,A54))</f>
        <v/>
      </c>
      <c r="C54" s="49"/>
      <c r="D54" s="49"/>
      <c r="E54" s="51" t="str">
        <f>IF(C54="","",IFERROR(INDEX(Setup!$I$5:$I$15,MATCH(C54,Setup!$H$5:$H$15,0)),""))</f>
        <v/>
      </c>
      <c r="F54" s="52"/>
      <c r="G54" s="51" t="str">
        <f t="shared" si="0"/>
        <v/>
      </c>
      <c r="H54" s="51" t="str">
        <f t="shared" si="1"/>
        <v/>
      </c>
      <c r="I54" s="50" t="str">
        <f t="shared" si="2"/>
        <v/>
      </c>
    </row>
    <row r="55" spans="1:9">
      <c r="A55" s="49"/>
      <c r="B55" s="60" t="str">
        <f>IF(A55="","",COUNTIF($A$5:A55,A55))</f>
        <v/>
      </c>
      <c r="C55" s="49"/>
      <c r="D55" s="49"/>
      <c r="E55" s="51" t="str">
        <f>IF(C55="","",IFERROR(INDEX(Setup!$I$5:$I$15,MATCH(C55,Setup!$H$5:$H$15,0)),""))</f>
        <v/>
      </c>
      <c r="F55" s="52"/>
      <c r="G55" s="51" t="str">
        <f t="shared" si="0"/>
        <v/>
      </c>
      <c r="H55" s="51" t="str">
        <f t="shared" si="1"/>
        <v/>
      </c>
      <c r="I55" s="50" t="str">
        <f t="shared" si="2"/>
        <v/>
      </c>
    </row>
    <row r="56" spans="1:9">
      <c r="A56" s="49"/>
      <c r="B56" s="60" t="str">
        <f>IF(A56="","",COUNTIF($A$5:A56,A56))</f>
        <v/>
      </c>
      <c r="C56" s="49"/>
      <c r="D56" s="49"/>
      <c r="E56" s="51" t="str">
        <f>IF(C56="","",IFERROR(INDEX(Setup!$I$5:$I$15,MATCH(C56,Setup!$H$5:$H$15,0)),""))</f>
        <v/>
      </c>
      <c r="F56" s="52"/>
      <c r="G56" s="51" t="str">
        <f t="shared" si="0"/>
        <v/>
      </c>
      <c r="H56" s="51" t="str">
        <f t="shared" si="1"/>
        <v/>
      </c>
      <c r="I56" s="50" t="str">
        <f t="shared" si="2"/>
        <v/>
      </c>
    </row>
    <row r="57" spans="1:9">
      <c r="A57" s="49"/>
      <c r="B57" s="60" t="str">
        <f>IF(A57="","",COUNTIF($A$5:A57,A57))</f>
        <v/>
      </c>
      <c r="C57" s="49"/>
      <c r="D57" s="49"/>
      <c r="E57" s="51" t="str">
        <f>IF(C57="","",IFERROR(INDEX(Setup!$I$5:$I$15,MATCH(C57,Setup!$H$5:$H$15,0)),""))</f>
        <v/>
      </c>
      <c r="F57" s="52"/>
      <c r="G57" s="51" t="str">
        <f t="shared" si="0"/>
        <v/>
      </c>
      <c r="H57" s="51" t="str">
        <f t="shared" si="1"/>
        <v/>
      </c>
      <c r="I57" s="50" t="str">
        <f t="shared" si="2"/>
        <v/>
      </c>
    </row>
    <row r="58" spans="1:9">
      <c r="A58" s="49"/>
      <c r="B58" s="60" t="str">
        <f>IF(A58="","",COUNTIF($A$5:A58,A58))</f>
        <v/>
      </c>
      <c r="C58" s="49"/>
      <c r="D58" s="49"/>
      <c r="E58" s="51" t="str">
        <f>IF(C58="","",IFERROR(INDEX(Setup!$I$5:$I$15,MATCH(C58,Setup!$H$5:$H$15,0)),""))</f>
        <v/>
      </c>
      <c r="F58" s="52"/>
      <c r="G58" s="51" t="str">
        <f t="shared" si="0"/>
        <v/>
      </c>
      <c r="H58" s="51" t="str">
        <f t="shared" si="1"/>
        <v/>
      </c>
      <c r="I58" s="50" t="str">
        <f t="shared" si="2"/>
        <v/>
      </c>
    </row>
    <row r="59" spans="1:9">
      <c r="A59" s="49"/>
      <c r="B59" s="60" t="str">
        <f>IF(A59="","",COUNTIF($A$5:A59,A59))</f>
        <v/>
      </c>
      <c r="C59" s="49"/>
      <c r="D59" s="49"/>
      <c r="E59" s="51" t="str">
        <f>IF(C59="","",IFERROR(INDEX(Setup!$I$5:$I$15,MATCH(C59,Setup!$H$5:$H$15,0)),""))</f>
        <v/>
      </c>
      <c r="F59" s="52"/>
      <c r="G59" s="51" t="str">
        <f t="shared" si="0"/>
        <v/>
      </c>
      <c r="H59" s="51" t="str">
        <f t="shared" si="1"/>
        <v/>
      </c>
      <c r="I59" s="50" t="str">
        <f t="shared" si="2"/>
        <v/>
      </c>
    </row>
    <row r="60" spans="1:9">
      <c r="A60" s="49"/>
      <c r="B60" s="60" t="str">
        <f>IF(A60="","",COUNTIF($A$5:A60,A60))</f>
        <v/>
      </c>
      <c r="C60" s="49"/>
      <c r="D60" s="49"/>
      <c r="E60" s="51" t="str">
        <f>IF(C60="","",IFERROR(INDEX(Setup!$I$5:$I$15,MATCH(C60,Setup!$H$5:$H$15,0)),""))</f>
        <v/>
      </c>
      <c r="F60" s="52"/>
      <c r="G60" s="51" t="str">
        <f t="shared" si="0"/>
        <v/>
      </c>
      <c r="H60" s="51" t="str">
        <f t="shared" si="1"/>
        <v/>
      </c>
      <c r="I60" s="50" t="str">
        <f t="shared" si="2"/>
        <v/>
      </c>
    </row>
    <row r="61" spans="1:9">
      <c r="A61" s="49"/>
      <c r="B61" s="60" t="str">
        <f>IF(A61="","",COUNTIF($A$5:A61,A61))</f>
        <v/>
      </c>
      <c r="C61" s="49"/>
      <c r="D61" s="49"/>
      <c r="E61" s="51" t="str">
        <f>IF(C61="","",IFERROR(INDEX(Setup!$I$5:$I$15,MATCH(C61,Setup!$H$5:$H$15,0)),""))</f>
        <v/>
      </c>
      <c r="F61" s="52"/>
      <c r="G61" s="51" t="str">
        <f t="shared" si="0"/>
        <v/>
      </c>
      <c r="H61" s="51" t="str">
        <f t="shared" si="1"/>
        <v/>
      </c>
      <c r="I61" s="50" t="str">
        <f t="shared" si="2"/>
        <v/>
      </c>
    </row>
    <row r="62" spans="1:9">
      <c r="A62" s="49"/>
      <c r="B62" s="60" t="str">
        <f>IF(A62="","",COUNTIF($A$5:A62,A62))</f>
        <v/>
      </c>
      <c r="C62" s="49"/>
      <c r="D62" s="49"/>
      <c r="E62" s="51" t="str">
        <f>IF(C62="","",IFERROR(INDEX(Setup!$I$5:$I$15,MATCH(C62,Setup!$H$5:$H$15,0)),""))</f>
        <v/>
      </c>
      <c r="F62" s="52"/>
      <c r="G62" s="51" t="str">
        <f t="shared" si="0"/>
        <v/>
      </c>
      <c r="H62" s="51" t="str">
        <f t="shared" si="1"/>
        <v/>
      </c>
      <c r="I62" s="50" t="str">
        <f t="shared" si="2"/>
        <v/>
      </c>
    </row>
    <row r="63" spans="1:9">
      <c r="A63" s="49"/>
      <c r="B63" s="60" t="str">
        <f>IF(A63="","",COUNTIF($A$5:A63,A63))</f>
        <v/>
      </c>
      <c r="C63" s="49"/>
      <c r="D63" s="49"/>
      <c r="E63" s="51" t="str">
        <f>IF(C63="","",IFERROR(INDEX(Setup!$I$5:$I$15,MATCH(C63,Setup!$H$5:$H$15,0)),""))</f>
        <v/>
      </c>
      <c r="F63" s="52"/>
      <c r="G63" s="51" t="str">
        <f t="shared" si="0"/>
        <v/>
      </c>
      <c r="H63" s="51" t="str">
        <f t="shared" si="1"/>
        <v/>
      </c>
      <c r="I63" s="50" t="str">
        <f t="shared" si="2"/>
        <v/>
      </c>
    </row>
    <row r="64" spans="1:9">
      <c r="A64" s="49"/>
      <c r="B64" s="60" t="str">
        <f>IF(A64="","",COUNTIF($A$5:A64,A64))</f>
        <v/>
      </c>
      <c r="C64" s="49"/>
      <c r="D64" s="49"/>
      <c r="E64" s="51" t="str">
        <f>IF(C64="","",IFERROR(INDEX(Setup!$I$5:$I$15,MATCH(C64,Setup!$H$5:$H$15,0)),""))</f>
        <v/>
      </c>
      <c r="F64" s="52"/>
      <c r="G64" s="51" t="str">
        <f t="shared" si="0"/>
        <v/>
      </c>
      <c r="H64" s="51" t="str">
        <f t="shared" si="1"/>
        <v/>
      </c>
      <c r="I64" s="50" t="str">
        <f t="shared" si="2"/>
        <v/>
      </c>
    </row>
    <row r="65" spans="1:9">
      <c r="A65" s="49"/>
      <c r="B65" s="60" t="str">
        <f>IF(A65="","",COUNTIF($A$5:A65,A65))</f>
        <v/>
      </c>
      <c r="C65" s="49"/>
      <c r="D65" s="49"/>
      <c r="E65" s="51" t="str">
        <f>IF(C65="","",IFERROR(INDEX(Setup!$I$5:$I$15,MATCH(C65,Setup!$H$5:$H$15,0)),""))</f>
        <v/>
      </c>
      <c r="F65" s="52"/>
      <c r="G65" s="51" t="str">
        <f t="shared" si="0"/>
        <v/>
      </c>
      <c r="H65" s="51" t="str">
        <f t="shared" si="1"/>
        <v/>
      </c>
      <c r="I65" s="50" t="str">
        <f t="shared" si="2"/>
        <v/>
      </c>
    </row>
    <row r="66" spans="1:9">
      <c r="A66" s="49"/>
      <c r="B66" s="60" t="str">
        <f>IF(A66="","",COUNTIF($A$5:A66,A66))</f>
        <v/>
      </c>
      <c r="C66" s="49"/>
      <c r="D66" s="49"/>
      <c r="E66" s="51" t="str">
        <f>IF(C66="","",IFERROR(INDEX(Setup!$I$5:$I$15,MATCH(C66,Setup!$H$5:$H$15,0)),""))</f>
        <v/>
      </c>
      <c r="F66" s="52"/>
      <c r="G66" s="51" t="str">
        <f t="shared" si="0"/>
        <v/>
      </c>
      <c r="H66" s="51" t="str">
        <f t="shared" si="1"/>
        <v/>
      </c>
      <c r="I66" s="50" t="str">
        <f t="shared" si="2"/>
        <v/>
      </c>
    </row>
    <row r="67" spans="1:9">
      <c r="A67" s="49"/>
      <c r="B67" s="60" t="str">
        <f>IF(A67="","",COUNTIF($A$5:A67,A67))</f>
        <v/>
      </c>
      <c r="C67" s="49"/>
      <c r="D67" s="49"/>
      <c r="E67" s="51" t="str">
        <f>IF(C67="","",IFERROR(INDEX(Setup!$I$5:$I$15,MATCH(C67,Setup!$H$5:$H$15,0)),""))</f>
        <v/>
      </c>
      <c r="F67" s="52"/>
      <c r="G67" s="51" t="str">
        <f t="shared" si="0"/>
        <v/>
      </c>
      <c r="H67" s="51" t="str">
        <f t="shared" si="1"/>
        <v/>
      </c>
      <c r="I67" s="50" t="str">
        <f t="shared" si="2"/>
        <v/>
      </c>
    </row>
    <row r="68" spans="1:9">
      <c r="A68" s="49"/>
      <c r="B68" s="60" t="str">
        <f>IF(A68="","",COUNTIF($A$5:A68,A68))</f>
        <v/>
      </c>
      <c r="C68" s="49"/>
      <c r="D68" s="49"/>
      <c r="E68" s="51" t="str">
        <f>IF(C68="","",IFERROR(INDEX(Setup!$I$5:$I$15,MATCH(C68,Setup!$H$5:$H$15,0)),""))</f>
        <v/>
      </c>
      <c r="F68" s="52"/>
      <c r="G68" s="51" t="str">
        <f t="shared" si="0"/>
        <v/>
      </c>
      <c r="H68" s="51" t="str">
        <f t="shared" si="1"/>
        <v/>
      </c>
      <c r="I68" s="50" t="str">
        <f t="shared" si="2"/>
        <v/>
      </c>
    </row>
    <row r="69" spans="1:9">
      <c r="A69" s="49"/>
      <c r="B69" s="60" t="str">
        <f>IF(A69="","",COUNTIF($A$5:A69,A69))</f>
        <v/>
      </c>
      <c r="C69" s="49"/>
      <c r="D69" s="49"/>
      <c r="E69" s="51" t="str">
        <f>IF(C69="","",IFERROR(INDEX(Setup!$I$5:$I$15,MATCH(C69,Setup!$H$5:$H$15,0)),""))</f>
        <v/>
      </c>
      <c r="F69" s="52"/>
      <c r="G69" s="51" t="str">
        <f t="shared" ref="G69:G132" si="3">IF(C69="","",IF(F69&lt;&gt;"",F69,E69))</f>
        <v/>
      </c>
      <c r="H69" s="51" t="str">
        <f t="shared" ref="H69:H132" si="4">IF(OR(D69="",G69=""),"",D69*G69)</f>
        <v/>
      </c>
      <c r="I69" s="50" t="str">
        <f t="shared" ref="I69:I132" si="5">IF(OR(A69="",B69=""),"",VALUE(RIGHT(A69,3))*100+B69)</f>
        <v/>
      </c>
    </row>
    <row r="70" spans="1:9">
      <c r="A70" s="49"/>
      <c r="B70" s="60" t="str">
        <f>IF(A70="","",COUNTIF($A$5:A70,A70))</f>
        <v/>
      </c>
      <c r="C70" s="49"/>
      <c r="D70" s="49"/>
      <c r="E70" s="51" t="str">
        <f>IF(C70="","",IFERROR(INDEX(Setup!$I$5:$I$15,MATCH(C70,Setup!$H$5:$H$15,0)),""))</f>
        <v/>
      </c>
      <c r="F70" s="52"/>
      <c r="G70" s="51" t="str">
        <f t="shared" si="3"/>
        <v/>
      </c>
      <c r="H70" s="51" t="str">
        <f t="shared" si="4"/>
        <v/>
      </c>
      <c r="I70" s="50" t="str">
        <f t="shared" si="5"/>
        <v/>
      </c>
    </row>
    <row r="71" spans="1:9">
      <c r="A71" s="49"/>
      <c r="B71" s="60" t="str">
        <f>IF(A71="","",COUNTIF($A$5:A71,A71))</f>
        <v/>
      </c>
      <c r="C71" s="49"/>
      <c r="D71" s="49"/>
      <c r="E71" s="51" t="str">
        <f>IF(C71="","",IFERROR(INDEX(Setup!$I$5:$I$15,MATCH(C71,Setup!$H$5:$H$15,0)),""))</f>
        <v/>
      </c>
      <c r="F71" s="52"/>
      <c r="G71" s="51" t="str">
        <f t="shared" si="3"/>
        <v/>
      </c>
      <c r="H71" s="51" t="str">
        <f t="shared" si="4"/>
        <v/>
      </c>
      <c r="I71" s="50" t="str">
        <f t="shared" si="5"/>
        <v/>
      </c>
    </row>
    <row r="72" spans="1:9">
      <c r="A72" s="49"/>
      <c r="B72" s="60" t="str">
        <f>IF(A72="","",COUNTIF($A$5:A72,A72))</f>
        <v/>
      </c>
      <c r="C72" s="49"/>
      <c r="D72" s="49"/>
      <c r="E72" s="51" t="str">
        <f>IF(C72="","",IFERROR(INDEX(Setup!$I$5:$I$15,MATCH(C72,Setup!$H$5:$H$15,0)),""))</f>
        <v/>
      </c>
      <c r="F72" s="52"/>
      <c r="G72" s="51" t="str">
        <f t="shared" si="3"/>
        <v/>
      </c>
      <c r="H72" s="51" t="str">
        <f t="shared" si="4"/>
        <v/>
      </c>
      <c r="I72" s="50" t="str">
        <f t="shared" si="5"/>
        <v/>
      </c>
    </row>
    <row r="73" spans="1:9">
      <c r="A73" s="49"/>
      <c r="B73" s="60" t="str">
        <f>IF(A73="","",COUNTIF($A$5:A73,A73))</f>
        <v/>
      </c>
      <c r="C73" s="49"/>
      <c r="D73" s="49"/>
      <c r="E73" s="51" t="str">
        <f>IF(C73="","",IFERROR(INDEX(Setup!$I$5:$I$15,MATCH(C73,Setup!$H$5:$H$15,0)),""))</f>
        <v/>
      </c>
      <c r="F73" s="52"/>
      <c r="G73" s="51" t="str">
        <f t="shared" si="3"/>
        <v/>
      </c>
      <c r="H73" s="51" t="str">
        <f t="shared" si="4"/>
        <v/>
      </c>
      <c r="I73" s="50" t="str">
        <f t="shared" si="5"/>
        <v/>
      </c>
    </row>
    <row r="74" spans="1:9">
      <c r="A74" s="49"/>
      <c r="B74" s="60" t="str">
        <f>IF(A74="","",COUNTIF($A$5:A74,A74))</f>
        <v/>
      </c>
      <c r="C74" s="49"/>
      <c r="D74" s="49"/>
      <c r="E74" s="51" t="str">
        <f>IF(C74="","",IFERROR(INDEX(Setup!$I$5:$I$15,MATCH(C74,Setup!$H$5:$H$15,0)),""))</f>
        <v/>
      </c>
      <c r="F74" s="52"/>
      <c r="G74" s="51" t="str">
        <f t="shared" si="3"/>
        <v/>
      </c>
      <c r="H74" s="51" t="str">
        <f t="shared" si="4"/>
        <v/>
      </c>
      <c r="I74" s="50" t="str">
        <f t="shared" si="5"/>
        <v/>
      </c>
    </row>
    <row r="75" spans="1:9">
      <c r="A75" s="49"/>
      <c r="B75" s="60" t="str">
        <f>IF(A75="","",COUNTIF($A$5:A75,A75))</f>
        <v/>
      </c>
      <c r="C75" s="49"/>
      <c r="D75" s="49"/>
      <c r="E75" s="51" t="str">
        <f>IF(C75="","",IFERROR(INDEX(Setup!$I$5:$I$15,MATCH(C75,Setup!$H$5:$H$15,0)),""))</f>
        <v/>
      </c>
      <c r="F75" s="52"/>
      <c r="G75" s="51" t="str">
        <f t="shared" si="3"/>
        <v/>
      </c>
      <c r="H75" s="51" t="str">
        <f t="shared" si="4"/>
        <v/>
      </c>
      <c r="I75" s="50" t="str">
        <f t="shared" si="5"/>
        <v/>
      </c>
    </row>
    <row r="76" spans="1:9">
      <c r="A76" s="49"/>
      <c r="B76" s="60" t="str">
        <f>IF(A76="","",COUNTIF($A$5:A76,A76))</f>
        <v/>
      </c>
      <c r="C76" s="49"/>
      <c r="D76" s="49"/>
      <c r="E76" s="51" t="str">
        <f>IF(C76="","",IFERROR(INDEX(Setup!$I$5:$I$15,MATCH(C76,Setup!$H$5:$H$15,0)),""))</f>
        <v/>
      </c>
      <c r="F76" s="52"/>
      <c r="G76" s="51" t="str">
        <f t="shared" si="3"/>
        <v/>
      </c>
      <c r="H76" s="51" t="str">
        <f t="shared" si="4"/>
        <v/>
      </c>
      <c r="I76" s="50" t="str">
        <f t="shared" si="5"/>
        <v/>
      </c>
    </row>
    <row r="77" spans="1:9">
      <c r="A77" s="49"/>
      <c r="B77" s="60" t="str">
        <f>IF(A77="","",COUNTIF($A$5:A77,A77))</f>
        <v/>
      </c>
      <c r="C77" s="49"/>
      <c r="D77" s="49"/>
      <c r="E77" s="51" t="str">
        <f>IF(C77="","",IFERROR(INDEX(Setup!$I$5:$I$15,MATCH(C77,Setup!$H$5:$H$15,0)),""))</f>
        <v/>
      </c>
      <c r="F77" s="52"/>
      <c r="G77" s="51" t="str">
        <f t="shared" si="3"/>
        <v/>
      </c>
      <c r="H77" s="51" t="str">
        <f t="shared" si="4"/>
        <v/>
      </c>
      <c r="I77" s="50" t="str">
        <f t="shared" si="5"/>
        <v/>
      </c>
    </row>
    <row r="78" spans="1:9">
      <c r="A78" s="49"/>
      <c r="B78" s="60" t="str">
        <f>IF(A78="","",COUNTIF($A$5:A78,A78))</f>
        <v/>
      </c>
      <c r="C78" s="49"/>
      <c r="D78" s="49"/>
      <c r="E78" s="51" t="str">
        <f>IF(C78="","",IFERROR(INDEX(Setup!$I$5:$I$15,MATCH(C78,Setup!$H$5:$H$15,0)),""))</f>
        <v/>
      </c>
      <c r="F78" s="52"/>
      <c r="G78" s="51" t="str">
        <f t="shared" si="3"/>
        <v/>
      </c>
      <c r="H78" s="51" t="str">
        <f t="shared" si="4"/>
        <v/>
      </c>
      <c r="I78" s="50" t="str">
        <f t="shared" si="5"/>
        <v/>
      </c>
    </row>
    <row r="79" spans="1:9">
      <c r="A79" s="49"/>
      <c r="B79" s="60" t="str">
        <f>IF(A79="","",COUNTIF($A$5:A79,A79))</f>
        <v/>
      </c>
      <c r="C79" s="49"/>
      <c r="D79" s="49"/>
      <c r="E79" s="51" t="str">
        <f>IF(C79="","",IFERROR(INDEX(Setup!$I$5:$I$15,MATCH(C79,Setup!$H$5:$H$15,0)),""))</f>
        <v/>
      </c>
      <c r="F79" s="52"/>
      <c r="G79" s="51" t="str">
        <f t="shared" si="3"/>
        <v/>
      </c>
      <c r="H79" s="51" t="str">
        <f t="shared" si="4"/>
        <v/>
      </c>
      <c r="I79" s="50" t="str">
        <f t="shared" si="5"/>
        <v/>
      </c>
    </row>
    <row r="80" spans="1:9">
      <c r="A80" s="49"/>
      <c r="B80" s="60" t="str">
        <f>IF(A80="","",COUNTIF($A$5:A80,A80))</f>
        <v/>
      </c>
      <c r="C80" s="49"/>
      <c r="D80" s="49"/>
      <c r="E80" s="51" t="str">
        <f>IF(C80="","",IFERROR(INDEX(Setup!$I$5:$I$15,MATCH(C80,Setup!$H$5:$H$15,0)),""))</f>
        <v/>
      </c>
      <c r="F80" s="52"/>
      <c r="G80" s="51" t="str">
        <f t="shared" si="3"/>
        <v/>
      </c>
      <c r="H80" s="51" t="str">
        <f t="shared" si="4"/>
        <v/>
      </c>
      <c r="I80" s="50" t="str">
        <f t="shared" si="5"/>
        <v/>
      </c>
    </row>
    <row r="81" spans="1:9">
      <c r="A81" s="49"/>
      <c r="B81" s="60" t="str">
        <f>IF(A81="","",COUNTIF($A$5:A81,A81))</f>
        <v/>
      </c>
      <c r="C81" s="49"/>
      <c r="D81" s="49"/>
      <c r="E81" s="51" t="str">
        <f>IF(C81="","",IFERROR(INDEX(Setup!$I$5:$I$15,MATCH(C81,Setup!$H$5:$H$15,0)),""))</f>
        <v/>
      </c>
      <c r="F81" s="52"/>
      <c r="G81" s="51" t="str">
        <f t="shared" si="3"/>
        <v/>
      </c>
      <c r="H81" s="51" t="str">
        <f t="shared" si="4"/>
        <v/>
      </c>
      <c r="I81" s="50" t="str">
        <f t="shared" si="5"/>
        <v/>
      </c>
    </row>
    <row r="82" spans="1:9">
      <c r="A82" s="49"/>
      <c r="B82" s="60" t="str">
        <f>IF(A82="","",COUNTIF($A$5:A82,A82))</f>
        <v/>
      </c>
      <c r="C82" s="49"/>
      <c r="D82" s="49"/>
      <c r="E82" s="51" t="str">
        <f>IF(C82="","",IFERROR(INDEX(Setup!$I$5:$I$15,MATCH(C82,Setup!$H$5:$H$15,0)),""))</f>
        <v/>
      </c>
      <c r="F82" s="52"/>
      <c r="G82" s="51" t="str">
        <f t="shared" si="3"/>
        <v/>
      </c>
      <c r="H82" s="51" t="str">
        <f t="shared" si="4"/>
        <v/>
      </c>
      <c r="I82" s="50" t="str">
        <f t="shared" si="5"/>
        <v/>
      </c>
    </row>
    <row r="83" spans="1:9">
      <c r="A83" s="49"/>
      <c r="B83" s="60" t="str">
        <f>IF(A83="","",COUNTIF($A$5:A83,A83))</f>
        <v/>
      </c>
      <c r="C83" s="49"/>
      <c r="D83" s="49"/>
      <c r="E83" s="51" t="str">
        <f>IF(C83="","",IFERROR(INDEX(Setup!$I$5:$I$15,MATCH(C83,Setup!$H$5:$H$15,0)),""))</f>
        <v/>
      </c>
      <c r="F83" s="52"/>
      <c r="G83" s="51" t="str">
        <f t="shared" si="3"/>
        <v/>
      </c>
      <c r="H83" s="51" t="str">
        <f t="shared" si="4"/>
        <v/>
      </c>
      <c r="I83" s="50" t="str">
        <f t="shared" si="5"/>
        <v/>
      </c>
    </row>
    <row r="84" spans="1:9">
      <c r="A84" s="49"/>
      <c r="B84" s="60" t="str">
        <f>IF(A84="","",COUNTIF($A$5:A84,A84))</f>
        <v/>
      </c>
      <c r="C84" s="49"/>
      <c r="D84" s="49"/>
      <c r="E84" s="51" t="str">
        <f>IF(C84="","",IFERROR(INDEX(Setup!$I$5:$I$15,MATCH(C84,Setup!$H$5:$H$15,0)),""))</f>
        <v/>
      </c>
      <c r="F84" s="52"/>
      <c r="G84" s="51" t="str">
        <f t="shared" si="3"/>
        <v/>
      </c>
      <c r="H84" s="51" t="str">
        <f t="shared" si="4"/>
        <v/>
      </c>
      <c r="I84" s="50" t="str">
        <f t="shared" si="5"/>
        <v/>
      </c>
    </row>
    <row r="85" spans="1:9">
      <c r="A85" s="49"/>
      <c r="B85" s="60" t="str">
        <f>IF(A85="","",COUNTIF($A$5:A85,A85))</f>
        <v/>
      </c>
      <c r="C85" s="49"/>
      <c r="D85" s="49"/>
      <c r="E85" s="51" t="str">
        <f>IF(C85="","",IFERROR(INDEX(Setup!$I$5:$I$15,MATCH(C85,Setup!$H$5:$H$15,0)),""))</f>
        <v/>
      </c>
      <c r="F85" s="52"/>
      <c r="G85" s="51" t="str">
        <f t="shared" si="3"/>
        <v/>
      </c>
      <c r="H85" s="51" t="str">
        <f t="shared" si="4"/>
        <v/>
      </c>
      <c r="I85" s="50" t="str">
        <f t="shared" si="5"/>
        <v/>
      </c>
    </row>
    <row r="86" spans="1:9">
      <c r="A86" s="49"/>
      <c r="B86" s="60" t="str">
        <f>IF(A86="","",COUNTIF($A$5:A86,A86))</f>
        <v/>
      </c>
      <c r="C86" s="49"/>
      <c r="D86" s="49"/>
      <c r="E86" s="51" t="str">
        <f>IF(C86="","",IFERROR(INDEX(Setup!$I$5:$I$15,MATCH(C86,Setup!$H$5:$H$15,0)),""))</f>
        <v/>
      </c>
      <c r="F86" s="52"/>
      <c r="G86" s="51" t="str">
        <f t="shared" si="3"/>
        <v/>
      </c>
      <c r="H86" s="51" t="str">
        <f t="shared" si="4"/>
        <v/>
      </c>
      <c r="I86" s="50" t="str">
        <f t="shared" si="5"/>
        <v/>
      </c>
    </row>
    <row r="87" spans="1:9">
      <c r="A87" s="49"/>
      <c r="B87" s="60" t="str">
        <f>IF(A87="","",COUNTIF($A$5:A87,A87))</f>
        <v/>
      </c>
      <c r="C87" s="49"/>
      <c r="D87" s="49"/>
      <c r="E87" s="51" t="str">
        <f>IF(C87="","",IFERROR(INDEX(Setup!$I$5:$I$15,MATCH(C87,Setup!$H$5:$H$15,0)),""))</f>
        <v/>
      </c>
      <c r="F87" s="52"/>
      <c r="G87" s="51" t="str">
        <f t="shared" si="3"/>
        <v/>
      </c>
      <c r="H87" s="51" t="str">
        <f t="shared" si="4"/>
        <v/>
      </c>
      <c r="I87" s="50" t="str">
        <f t="shared" si="5"/>
        <v/>
      </c>
    </row>
    <row r="88" spans="1:9">
      <c r="A88" s="49"/>
      <c r="B88" s="60" t="str">
        <f>IF(A88="","",COUNTIF($A$5:A88,A88))</f>
        <v/>
      </c>
      <c r="C88" s="49"/>
      <c r="D88" s="49"/>
      <c r="E88" s="51" t="str">
        <f>IF(C88="","",IFERROR(INDEX(Setup!$I$5:$I$15,MATCH(C88,Setup!$H$5:$H$15,0)),""))</f>
        <v/>
      </c>
      <c r="F88" s="52"/>
      <c r="G88" s="51" t="str">
        <f t="shared" si="3"/>
        <v/>
      </c>
      <c r="H88" s="51" t="str">
        <f t="shared" si="4"/>
        <v/>
      </c>
      <c r="I88" s="50" t="str">
        <f t="shared" si="5"/>
        <v/>
      </c>
    </row>
    <row r="89" spans="1:9">
      <c r="A89" s="49"/>
      <c r="B89" s="60" t="str">
        <f>IF(A89="","",COUNTIF($A$5:A89,A89))</f>
        <v/>
      </c>
      <c r="C89" s="49"/>
      <c r="D89" s="49"/>
      <c r="E89" s="51" t="str">
        <f>IF(C89="","",IFERROR(INDEX(Setup!$I$5:$I$15,MATCH(C89,Setup!$H$5:$H$15,0)),""))</f>
        <v/>
      </c>
      <c r="F89" s="52"/>
      <c r="G89" s="51" t="str">
        <f t="shared" si="3"/>
        <v/>
      </c>
      <c r="H89" s="51" t="str">
        <f t="shared" si="4"/>
        <v/>
      </c>
      <c r="I89" s="50" t="str">
        <f t="shared" si="5"/>
        <v/>
      </c>
    </row>
    <row r="90" spans="1:9">
      <c r="A90" s="49"/>
      <c r="B90" s="60" t="str">
        <f>IF(A90="","",COUNTIF($A$5:A90,A90))</f>
        <v/>
      </c>
      <c r="C90" s="49"/>
      <c r="D90" s="49"/>
      <c r="E90" s="51" t="str">
        <f>IF(C90="","",IFERROR(INDEX(Setup!$I$5:$I$15,MATCH(C90,Setup!$H$5:$H$15,0)),""))</f>
        <v/>
      </c>
      <c r="F90" s="52"/>
      <c r="G90" s="51" t="str">
        <f t="shared" si="3"/>
        <v/>
      </c>
      <c r="H90" s="51" t="str">
        <f t="shared" si="4"/>
        <v/>
      </c>
      <c r="I90" s="50" t="str">
        <f t="shared" si="5"/>
        <v/>
      </c>
    </row>
    <row r="91" spans="1:9">
      <c r="A91" s="49"/>
      <c r="B91" s="60" t="str">
        <f>IF(A91="","",COUNTIF($A$5:A91,A91))</f>
        <v/>
      </c>
      <c r="C91" s="49"/>
      <c r="D91" s="49"/>
      <c r="E91" s="51" t="str">
        <f>IF(C91="","",IFERROR(INDEX(Setup!$I$5:$I$15,MATCH(C91,Setup!$H$5:$H$15,0)),""))</f>
        <v/>
      </c>
      <c r="F91" s="52"/>
      <c r="G91" s="51" t="str">
        <f t="shared" si="3"/>
        <v/>
      </c>
      <c r="H91" s="51" t="str">
        <f t="shared" si="4"/>
        <v/>
      </c>
      <c r="I91" s="50" t="str">
        <f t="shared" si="5"/>
        <v/>
      </c>
    </row>
    <row r="92" spans="1:9">
      <c r="A92" s="49"/>
      <c r="B92" s="60" t="str">
        <f>IF(A92="","",COUNTIF($A$5:A92,A92))</f>
        <v/>
      </c>
      <c r="C92" s="49"/>
      <c r="D92" s="49"/>
      <c r="E92" s="51" t="str">
        <f>IF(C92="","",IFERROR(INDEX(Setup!$I$5:$I$15,MATCH(C92,Setup!$H$5:$H$15,0)),""))</f>
        <v/>
      </c>
      <c r="F92" s="52"/>
      <c r="G92" s="51" t="str">
        <f t="shared" si="3"/>
        <v/>
      </c>
      <c r="H92" s="51" t="str">
        <f t="shared" si="4"/>
        <v/>
      </c>
      <c r="I92" s="50" t="str">
        <f t="shared" si="5"/>
        <v/>
      </c>
    </row>
    <row r="93" spans="1:9">
      <c r="A93" s="49"/>
      <c r="B93" s="60" t="str">
        <f>IF(A93="","",COUNTIF($A$5:A93,A93))</f>
        <v/>
      </c>
      <c r="C93" s="49"/>
      <c r="D93" s="49"/>
      <c r="E93" s="51" t="str">
        <f>IF(C93="","",IFERROR(INDEX(Setup!$I$5:$I$15,MATCH(C93,Setup!$H$5:$H$15,0)),""))</f>
        <v/>
      </c>
      <c r="F93" s="52"/>
      <c r="G93" s="51" t="str">
        <f t="shared" si="3"/>
        <v/>
      </c>
      <c r="H93" s="51" t="str">
        <f t="shared" si="4"/>
        <v/>
      </c>
      <c r="I93" s="50" t="str">
        <f t="shared" si="5"/>
        <v/>
      </c>
    </row>
    <row r="94" spans="1:9">
      <c r="A94" s="49"/>
      <c r="B94" s="60" t="str">
        <f>IF(A94="","",COUNTIF($A$5:A94,A94))</f>
        <v/>
      </c>
      <c r="C94" s="49"/>
      <c r="D94" s="49"/>
      <c r="E94" s="51" t="str">
        <f>IF(C94="","",IFERROR(INDEX(Setup!$I$5:$I$15,MATCH(C94,Setup!$H$5:$H$15,0)),""))</f>
        <v/>
      </c>
      <c r="F94" s="52"/>
      <c r="G94" s="51" t="str">
        <f t="shared" si="3"/>
        <v/>
      </c>
      <c r="H94" s="51" t="str">
        <f t="shared" si="4"/>
        <v/>
      </c>
      <c r="I94" s="50" t="str">
        <f t="shared" si="5"/>
        <v/>
      </c>
    </row>
    <row r="95" spans="1:9">
      <c r="A95" s="49"/>
      <c r="B95" s="60" t="str">
        <f>IF(A95="","",COUNTIF($A$5:A95,A95))</f>
        <v/>
      </c>
      <c r="C95" s="49"/>
      <c r="D95" s="49"/>
      <c r="E95" s="51" t="str">
        <f>IF(C95="","",IFERROR(INDEX(Setup!$I$5:$I$15,MATCH(C95,Setup!$H$5:$H$15,0)),""))</f>
        <v/>
      </c>
      <c r="F95" s="52"/>
      <c r="G95" s="51" t="str">
        <f t="shared" si="3"/>
        <v/>
      </c>
      <c r="H95" s="51" t="str">
        <f t="shared" si="4"/>
        <v/>
      </c>
      <c r="I95" s="50" t="str">
        <f t="shared" si="5"/>
        <v/>
      </c>
    </row>
    <row r="96" spans="1:9">
      <c r="A96" s="49"/>
      <c r="B96" s="60" t="str">
        <f>IF(A96="","",COUNTIF($A$5:A96,A96))</f>
        <v/>
      </c>
      <c r="C96" s="49"/>
      <c r="D96" s="49"/>
      <c r="E96" s="51" t="str">
        <f>IF(C96="","",IFERROR(INDEX(Setup!$I$5:$I$15,MATCH(C96,Setup!$H$5:$H$15,0)),""))</f>
        <v/>
      </c>
      <c r="F96" s="52"/>
      <c r="G96" s="51" t="str">
        <f t="shared" si="3"/>
        <v/>
      </c>
      <c r="H96" s="51" t="str">
        <f t="shared" si="4"/>
        <v/>
      </c>
      <c r="I96" s="50" t="str">
        <f t="shared" si="5"/>
        <v/>
      </c>
    </row>
    <row r="97" spans="1:9">
      <c r="A97" s="49"/>
      <c r="B97" s="60" t="str">
        <f>IF(A97="","",COUNTIF($A$5:A97,A97))</f>
        <v/>
      </c>
      <c r="C97" s="49"/>
      <c r="D97" s="49"/>
      <c r="E97" s="51" t="str">
        <f>IF(C97="","",IFERROR(INDEX(Setup!$I$5:$I$15,MATCH(C97,Setup!$H$5:$H$15,0)),""))</f>
        <v/>
      </c>
      <c r="F97" s="52"/>
      <c r="G97" s="51" t="str">
        <f t="shared" si="3"/>
        <v/>
      </c>
      <c r="H97" s="51" t="str">
        <f t="shared" si="4"/>
        <v/>
      </c>
      <c r="I97" s="50" t="str">
        <f t="shared" si="5"/>
        <v/>
      </c>
    </row>
    <row r="98" spans="1:9">
      <c r="A98" s="49"/>
      <c r="B98" s="60" t="str">
        <f>IF(A98="","",COUNTIF($A$5:A98,A98))</f>
        <v/>
      </c>
      <c r="C98" s="49"/>
      <c r="D98" s="49"/>
      <c r="E98" s="51" t="str">
        <f>IF(C98="","",IFERROR(INDEX(Setup!$I$5:$I$15,MATCH(C98,Setup!$H$5:$H$15,0)),""))</f>
        <v/>
      </c>
      <c r="F98" s="52"/>
      <c r="G98" s="51" t="str">
        <f t="shared" si="3"/>
        <v/>
      </c>
      <c r="H98" s="51" t="str">
        <f t="shared" si="4"/>
        <v/>
      </c>
      <c r="I98" s="50" t="str">
        <f t="shared" si="5"/>
        <v/>
      </c>
    </row>
    <row r="99" spans="1:9">
      <c r="A99" s="49"/>
      <c r="B99" s="60" t="str">
        <f>IF(A99="","",COUNTIF($A$5:A99,A99))</f>
        <v/>
      </c>
      <c r="C99" s="49"/>
      <c r="D99" s="49"/>
      <c r="E99" s="51" t="str">
        <f>IF(C99="","",IFERROR(INDEX(Setup!$I$5:$I$15,MATCH(C99,Setup!$H$5:$H$15,0)),""))</f>
        <v/>
      </c>
      <c r="F99" s="52"/>
      <c r="G99" s="51" t="str">
        <f t="shared" si="3"/>
        <v/>
      </c>
      <c r="H99" s="51" t="str">
        <f t="shared" si="4"/>
        <v/>
      </c>
      <c r="I99" s="50" t="str">
        <f t="shared" si="5"/>
        <v/>
      </c>
    </row>
    <row r="100" spans="1:9">
      <c r="A100" s="49"/>
      <c r="B100" s="60" t="str">
        <f>IF(A100="","",COUNTIF($A$5:A100,A100))</f>
        <v/>
      </c>
      <c r="C100" s="49"/>
      <c r="D100" s="49"/>
      <c r="E100" s="51" t="str">
        <f>IF(C100="","",IFERROR(INDEX(Setup!$I$5:$I$15,MATCH(C100,Setup!$H$5:$H$15,0)),""))</f>
        <v/>
      </c>
      <c r="F100" s="52"/>
      <c r="G100" s="51" t="str">
        <f t="shared" si="3"/>
        <v/>
      </c>
      <c r="H100" s="51" t="str">
        <f t="shared" si="4"/>
        <v/>
      </c>
      <c r="I100" s="50" t="str">
        <f t="shared" si="5"/>
        <v/>
      </c>
    </row>
    <row r="101" spans="1:9">
      <c r="A101" s="49"/>
      <c r="B101" s="60" t="str">
        <f>IF(A101="","",COUNTIF($A$5:A101,A101))</f>
        <v/>
      </c>
      <c r="C101" s="49"/>
      <c r="D101" s="49"/>
      <c r="E101" s="51" t="str">
        <f>IF(C101="","",IFERROR(INDEX(Setup!$I$5:$I$15,MATCH(C101,Setup!$H$5:$H$15,0)),""))</f>
        <v/>
      </c>
      <c r="F101" s="52"/>
      <c r="G101" s="51" t="str">
        <f t="shared" si="3"/>
        <v/>
      </c>
      <c r="H101" s="51" t="str">
        <f t="shared" si="4"/>
        <v/>
      </c>
      <c r="I101" s="50" t="str">
        <f t="shared" si="5"/>
        <v/>
      </c>
    </row>
    <row r="102" spans="1:9">
      <c r="A102" s="49"/>
      <c r="B102" s="60" t="str">
        <f>IF(A102="","",COUNTIF($A$5:A102,A102))</f>
        <v/>
      </c>
      <c r="C102" s="49"/>
      <c r="D102" s="49"/>
      <c r="E102" s="51" t="str">
        <f>IF(C102="","",IFERROR(INDEX(Setup!$I$5:$I$15,MATCH(C102,Setup!$H$5:$H$15,0)),""))</f>
        <v/>
      </c>
      <c r="F102" s="52"/>
      <c r="G102" s="51" t="str">
        <f t="shared" si="3"/>
        <v/>
      </c>
      <c r="H102" s="51" t="str">
        <f t="shared" si="4"/>
        <v/>
      </c>
      <c r="I102" s="50" t="str">
        <f t="shared" si="5"/>
        <v/>
      </c>
    </row>
    <row r="103" spans="1:9">
      <c r="A103" s="49"/>
      <c r="B103" s="60" t="str">
        <f>IF(A103="","",COUNTIF($A$5:A103,A103))</f>
        <v/>
      </c>
      <c r="C103" s="49"/>
      <c r="D103" s="49"/>
      <c r="E103" s="51" t="str">
        <f>IF(C103="","",IFERROR(INDEX(Setup!$I$5:$I$15,MATCH(C103,Setup!$H$5:$H$15,0)),""))</f>
        <v/>
      </c>
      <c r="F103" s="52"/>
      <c r="G103" s="51" t="str">
        <f t="shared" si="3"/>
        <v/>
      </c>
      <c r="H103" s="51" t="str">
        <f t="shared" si="4"/>
        <v/>
      </c>
      <c r="I103" s="50" t="str">
        <f t="shared" si="5"/>
        <v/>
      </c>
    </row>
    <row r="104" spans="1:9">
      <c r="A104" s="49"/>
      <c r="B104" s="60" t="str">
        <f>IF(A104="","",COUNTIF($A$5:A104,A104))</f>
        <v/>
      </c>
      <c r="C104" s="49"/>
      <c r="D104" s="49"/>
      <c r="E104" s="51" t="str">
        <f>IF(C104="","",IFERROR(INDEX(Setup!$I$5:$I$15,MATCH(C104,Setup!$H$5:$H$15,0)),""))</f>
        <v/>
      </c>
      <c r="F104" s="52"/>
      <c r="G104" s="51" t="str">
        <f t="shared" si="3"/>
        <v/>
      </c>
      <c r="H104" s="51" t="str">
        <f t="shared" si="4"/>
        <v/>
      </c>
      <c r="I104" s="50" t="str">
        <f t="shared" si="5"/>
        <v/>
      </c>
    </row>
    <row r="105" spans="1:9">
      <c r="A105" s="49"/>
      <c r="B105" s="60" t="str">
        <f>IF(A105="","",COUNTIF($A$5:A105,A105))</f>
        <v/>
      </c>
      <c r="C105" s="49"/>
      <c r="D105" s="49"/>
      <c r="E105" s="51" t="str">
        <f>IF(C105="","",IFERROR(INDEX(Setup!$I$5:$I$15,MATCH(C105,Setup!$H$5:$H$15,0)),""))</f>
        <v/>
      </c>
      <c r="F105" s="52"/>
      <c r="G105" s="51" t="str">
        <f t="shared" si="3"/>
        <v/>
      </c>
      <c r="H105" s="51" t="str">
        <f t="shared" si="4"/>
        <v/>
      </c>
      <c r="I105" s="50" t="str">
        <f t="shared" si="5"/>
        <v/>
      </c>
    </row>
    <row r="106" spans="1:9">
      <c r="A106" s="49"/>
      <c r="B106" s="60" t="str">
        <f>IF(A106="","",COUNTIF($A$5:A106,A106))</f>
        <v/>
      </c>
      <c r="C106" s="49"/>
      <c r="D106" s="49"/>
      <c r="E106" s="51" t="str">
        <f>IF(C106="","",IFERROR(INDEX(Setup!$I$5:$I$15,MATCH(C106,Setup!$H$5:$H$15,0)),""))</f>
        <v/>
      </c>
      <c r="F106" s="52"/>
      <c r="G106" s="51" t="str">
        <f t="shared" si="3"/>
        <v/>
      </c>
      <c r="H106" s="51" t="str">
        <f t="shared" si="4"/>
        <v/>
      </c>
      <c r="I106" s="50" t="str">
        <f t="shared" si="5"/>
        <v/>
      </c>
    </row>
    <row r="107" spans="1:9">
      <c r="A107" s="49"/>
      <c r="B107" s="60" t="str">
        <f>IF(A107="","",COUNTIF($A$5:A107,A107))</f>
        <v/>
      </c>
      <c r="C107" s="49"/>
      <c r="D107" s="49"/>
      <c r="E107" s="51" t="str">
        <f>IF(C107="","",IFERROR(INDEX(Setup!$I$5:$I$15,MATCH(C107,Setup!$H$5:$H$15,0)),""))</f>
        <v/>
      </c>
      <c r="F107" s="52"/>
      <c r="G107" s="51" t="str">
        <f t="shared" si="3"/>
        <v/>
      </c>
      <c r="H107" s="51" t="str">
        <f t="shared" si="4"/>
        <v/>
      </c>
      <c r="I107" s="50" t="str">
        <f t="shared" si="5"/>
        <v/>
      </c>
    </row>
    <row r="108" spans="1:9">
      <c r="A108" s="49"/>
      <c r="B108" s="60" t="str">
        <f>IF(A108="","",COUNTIF($A$5:A108,A108))</f>
        <v/>
      </c>
      <c r="C108" s="49"/>
      <c r="D108" s="49"/>
      <c r="E108" s="51" t="str">
        <f>IF(C108="","",IFERROR(INDEX(Setup!$I$5:$I$15,MATCH(C108,Setup!$H$5:$H$15,0)),""))</f>
        <v/>
      </c>
      <c r="F108" s="52"/>
      <c r="G108" s="51" t="str">
        <f t="shared" si="3"/>
        <v/>
      </c>
      <c r="H108" s="51" t="str">
        <f t="shared" si="4"/>
        <v/>
      </c>
      <c r="I108" s="50" t="str">
        <f t="shared" si="5"/>
        <v/>
      </c>
    </row>
    <row r="109" spans="1:9">
      <c r="A109" s="49"/>
      <c r="B109" s="60" t="str">
        <f>IF(A109="","",COUNTIF($A$5:A109,A109))</f>
        <v/>
      </c>
      <c r="C109" s="49"/>
      <c r="D109" s="49"/>
      <c r="E109" s="51" t="str">
        <f>IF(C109="","",IFERROR(INDEX(Setup!$I$5:$I$15,MATCH(C109,Setup!$H$5:$H$15,0)),""))</f>
        <v/>
      </c>
      <c r="F109" s="52"/>
      <c r="G109" s="51" t="str">
        <f t="shared" si="3"/>
        <v/>
      </c>
      <c r="H109" s="51" t="str">
        <f t="shared" si="4"/>
        <v/>
      </c>
      <c r="I109" s="50" t="str">
        <f t="shared" si="5"/>
        <v/>
      </c>
    </row>
    <row r="110" spans="1:9">
      <c r="A110" s="49"/>
      <c r="B110" s="60" t="str">
        <f>IF(A110="","",COUNTIF($A$5:A110,A110))</f>
        <v/>
      </c>
      <c r="C110" s="49"/>
      <c r="D110" s="49"/>
      <c r="E110" s="51" t="str">
        <f>IF(C110="","",IFERROR(INDEX(Setup!$I$5:$I$15,MATCH(C110,Setup!$H$5:$H$15,0)),""))</f>
        <v/>
      </c>
      <c r="F110" s="52"/>
      <c r="G110" s="51" t="str">
        <f t="shared" si="3"/>
        <v/>
      </c>
      <c r="H110" s="51" t="str">
        <f t="shared" si="4"/>
        <v/>
      </c>
      <c r="I110" s="50" t="str">
        <f t="shared" si="5"/>
        <v/>
      </c>
    </row>
    <row r="111" spans="1:9">
      <c r="A111" s="49"/>
      <c r="B111" s="60" t="str">
        <f>IF(A111="","",COUNTIF($A$5:A111,A111))</f>
        <v/>
      </c>
      <c r="C111" s="49"/>
      <c r="D111" s="49"/>
      <c r="E111" s="51" t="str">
        <f>IF(C111="","",IFERROR(INDEX(Setup!$I$5:$I$15,MATCH(C111,Setup!$H$5:$H$15,0)),""))</f>
        <v/>
      </c>
      <c r="F111" s="52"/>
      <c r="G111" s="51" t="str">
        <f t="shared" si="3"/>
        <v/>
      </c>
      <c r="H111" s="51" t="str">
        <f t="shared" si="4"/>
        <v/>
      </c>
      <c r="I111" s="50" t="str">
        <f t="shared" si="5"/>
        <v/>
      </c>
    </row>
    <row r="112" spans="1:9">
      <c r="A112" s="49"/>
      <c r="B112" s="60" t="str">
        <f>IF(A112="","",COUNTIF($A$5:A112,A112))</f>
        <v/>
      </c>
      <c r="C112" s="49"/>
      <c r="D112" s="49"/>
      <c r="E112" s="51" t="str">
        <f>IF(C112="","",IFERROR(INDEX(Setup!$I$5:$I$15,MATCH(C112,Setup!$H$5:$H$15,0)),""))</f>
        <v/>
      </c>
      <c r="F112" s="52"/>
      <c r="G112" s="51" t="str">
        <f t="shared" si="3"/>
        <v/>
      </c>
      <c r="H112" s="51" t="str">
        <f t="shared" si="4"/>
        <v/>
      </c>
      <c r="I112" s="50" t="str">
        <f t="shared" si="5"/>
        <v/>
      </c>
    </row>
    <row r="113" spans="1:9">
      <c r="A113" s="49"/>
      <c r="B113" s="60" t="str">
        <f>IF(A113="","",COUNTIF($A$5:A113,A113))</f>
        <v/>
      </c>
      <c r="C113" s="49"/>
      <c r="D113" s="49"/>
      <c r="E113" s="51" t="str">
        <f>IF(C113="","",IFERROR(INDEX(Setup!$I$5:$I$15,MATCH(C113,Setup!$H$5:$H$15,0)),""))</f>
        <v/>
      </c>
      <c r="F113" s="52"/>
      <c r="G113" s="51" t="str">
        <f t="shared" si="3"/>
        <v/>
      </c>
      <c r="H113" s="51" t="str">
        <f t="shared" si="4"/>
        <v/>
      </c>
      <c r="I113" s="50" t="str">
        <f t="shared" si="5"/>
        <v/>
      </c>
    </row>
    <row r="114" spans="1:9">
      <c r="A114" s="49"/>
      <c r="B114" s="60" t="str">
        <f>IF(A114="","",COUNTIF($A$5:A114,A114))</f>
        <v/>
      </c>
      <c r="C114" s="49"/>
      <c r="D114" s="49"/>
      <c r="E114" s="51" t="str">
        <f>IF(C114="","",IFERROR(INDEX(Setup!$I$5:$I$15,MATCH(C114,Setup!$H$5:$H$15,0)),""))</f>
        <v/>
      </c>
      <c r="F114" s="52"/>
      <c r="G114" s="51" t="str">
        <f t="shared" si="3"/>
        <v/>
      </c>
      <c r="H114" s="51" t="str">
        <f t="shared" si="4"/>
        <v/>
      </c>
      <c r="I114" s="50" t="str">
        <f t="shared" si="5"/>
        <v/>
      </c>
    </row>
    <row r="115" spans="1:9">
      <c r="A115" s="49"/>
      <c r="B115" s="60" t="str">
        <f>IF(A115="","",COUNTIF($A$5:A115,A115))</f>
        <v/>
      </c>
      <c r="C115" s="49"/>
      <c r="D115" s="49"/>
      <c r="E115" s="51" t="str">
        <f>IF(C115="","",IFERROR(INDEX(Setup!$I$5:$I$15,MATCH(C115,Setup!$H$5:$H$15,0)),""))</f>
        <v/>
      </c>
      <c r="F115" s="52"/>
      <c r="G115" s="51" t="str">
        <f t="shared" si="3"/>
        <v/>
      </c>
      <c r="H115" s="51" t="str">
        <f t="shared" si="4"/>
        <v/>
      </c>
      <c r="I115" s="50" t="str">
        <f t="shared" si="5"/>
        <v/>
      </c>
    </row>
    <row r="116" spans="1:9">
      <c r="A116" s="49"/>
      <c r="B116" s="60" t="str">
        <f>IF(A116="","",COUNTIF($A$5:A116,A116))</f>
        <v/>
      </c>
      <c r="C116" s="49"/>
      <c r="D116" s="49"/>
      <c r="E116" s="51" t="str">
        <f>IF(C116="","",IFERROR(INDEX(Setup!$I$5:$I$15,MATCH(C116,Setup!$H$5:$H$15,0)),""))</f>
        <v/>
      </c>
      <c r="F116" s="52"/>
      <c r="G116" s="51" t="str">
        <f t="shared" si="3"/>
        <v/>
      </c>
      <c r="H116" s="51" t="str">
        <f t="shared" si="4"/>
        <v/>
      </c>
      <c r="I116" s="50" t="str">
        <f t="shared" si="5"/>
        <v/>
      </c>
    </row>
    <row r="117" spans="1:9">
      <c r="A117" s="49"/>
      <c r="B117" s="60" t="str">
        <f>IF(A117="","",COUNTIF($A$5:A117,A117))</f>
        <v/>
      </c>
      <c r="C117" s="49"/>
      <c r="D117" s="49"/>
      <c r="E117" s="51" t="str">
        <f>IF(C117="","",IFERROR(INDEX(Setup!$I$5:$I$15,MATCH(C117,Setup!$H$5:$H$15,0)),""))</f>
        <v/>
      </c>
      <c r="F117" s="52"/>
      <c r="G117" s="51" t="str">
        <f t="shared" si="3"/>
        <v/>
      </c>
      <c r="H117" s="51" t="str">
        <f t="shared" si="4"/>
        <v/>
      </c>
      <c r="I117" s="50" t="str">
        <f t="shared" si="5"/>
        <v/>
      </c>
    </row>
    <row r="118" spans="1:9">
      <c r="A118" s="49"/>
      <c r="B118" s="60" t="str">
        <f>IF(A118="","",COUNTIF($A$5:A118,A118))</f>
        <v/>
      </c>
      <c r="C118" s="49"/>
      <c r="D118" s="49"/>
      <c r="E118" s="51" t="str">
        <f>IF(C118="","",IFERROR(INDEX(Setup!$I$5:$I$15,MATCH(C118,Setup!$H$5:$H$15,0)),""))</f>
        <v/>
      </c>
      <c r="F118" s="52"/>
      <c r="G118" s="51" t="str">
        <f t="shared" si="3"/>
        <v/>
      </c>
      <c r="H118" s="51" t="str">
        <f t="shared" si="4"/>
        <v/>
      </c>
      <c r="I118" s="50" t="str">
        <f t="shared" si="5"/>
        <v/>
      </c>
    </row>
    <row r="119" spans="1:9">
      <c r="A119" s="49"/>
      <c r="B119" s="60" t="str">
        <f>IF(A119="","",COUNTIF($A$5:A119,A119))</f>
        <v/>
      </c>
      <c r="C119" s="49"/>
      <c r="D119" s="49"/>
      <c r="E119" s="51" t="str">
        <f>IF(C119="","",IFERROR(INDEX(Setup!$I$5:$I$15,MATCH(C119,Setup!$H$5:$H$15,0)),""))</f>
        <v/>
      </c>
      <c r="F119" s="52"/>
      <c r="G119" s="51" t="str">
        <f t="shared" si="3"/>
        <v/>
      </c>
      <c r="H119" s="51" t="str">
        <f t="shared" si="4"/>
        <v/>
      </c>
      <c r="I119" s="50" t="str">
        <f t="shared" si="5"/>
        <v/>
      </c>
    </row>
    <row r="120" spans="1:9">
      <c r="A120" s="49"/>
      <c r="B120" s="60" t="str">
        <f>IF(A120="","",COUNTIF($A$5:A120,A120))</f>
        <v/>
      </c>
      <c r="C120" s="49"/>
      <c r="D120" s="49"/>
      <c r="E120" s="51" t="str">
        <f>IF(C120="","",IFERROR(INDEX(Setup!$I$5:$I$15,MATCH(C120,Setup!$H$5:$H$15,0)),""))</f>
        <v/>
      </c>
      <c r="F120" s="52"/>
      <c r="G120" s="51" t="str">
        <f t="shared" si="3"/>
        <v/>
      </c>
      <c r="H120" s="51" t="str">
        <f t="shared" si="4"/>
        <v/>
      </c>
      <c r="I120" s="50" t="str">
        <f t="shared" si="5"/>
        <v/>
      </c>
    </row>
    <row r="121" spans="1:9">
      <c r="A121" s="49"/>
      <c r="B121" s="60" t="str">
        <f>IF(A121="","",COUNTIF($A$5:A121,A121))</f>
        <v/>
      </c>
      <c r="C121" s="49"/>
      <c r="D121" s="49"/>
      <c r="E121" s="51" t="str">
        <f>IF(C121="","",IFERROR(INDEX(Setup!$I$5:$I$15,MATCH(C121,Setup!$H$5:$H$15,0)),""))</f>
        <v/>
      </c>
      <c r="F121" s="52"/>
      <c r="G121" s="51" t="str">
        <f t="shared" si="3"/>
        <v/>
      </c>
      <c r="H121" s="51" t="str">
        <f t="shared" si="4"/>
        <v/>
      </c>
      <c r="I121" s="50" t="str">
        <f t="shared" si="5"/>
        <v/>
      </c>
    </row>
    <row r="122" spans="1:9">
      <c r="A122" s="49"/>
      <c r="B122" s="60" t="str">
        <f>IF(A122="","",COUNTIF($A$5:A122,A122))</f>
        <v/>
      </c>
      <c r="C122" s="49"/>
      <c r="D122" s="49"/>
      <c r="E122" s="51" t="str">
        <f>IF(C122="","",IFERROR(INDEX(Setup!$I$5:$I$15,MATCH(C122,Setup!$H$5:$H$15,0)),""))</f>
        <v/>
      </c>
      <c r="F122" s="52"/>
      <c r="G122" s="51" t="str">
        <f t="shared" si="3"/>
        <v/>
      </c>
      <c r="H122" s="51" t="str">
        <f t="shared" si="4"/>
        <v/>
      </c>
      <c r="I122" s="50" t="str">
        <f t="shared" si="5"/>
        <v/>
      </c>
    </row>
    <row r="123" spans="1:9">
      <c r="A123" s="49"/>
      <c r="B123" s="60" t="str">
        <f>IF(A123="","",COUNTIF($A$5:A123,A123))</f>
        <v/>
      </c>
      <c r="C123" s="49"/>
      <c r="D123" s="49"/>
      <c r="E123" s="51" t="str">
        <f>IF(C123="","",IFERROR(INDEX(Setup!$I$5:$I$15,MATCH(C123,Setup!$H$5:$H$15,0)),""))</f>
        <v/>
      </c>
      <c r="F123" s="52"/>
      <c r="G123" s="51" t="str">
        <f t="shared" si="3"/>
        <v/>
      </c>
      <c r="H123" s="51" t="str">
        <f t="shared" si="4"/>
        <v/>
      </c>
      <c r="I123" s="50" t="str">
        <f t="shared" si="5"/>
        <v/>
      </c>
    </row>
    <row r="124" spans="1:9">
      <c r="A124" s="49"/>
      <c r="B124" s="60" t="str">
        <f>IF(A124="","",COUNTIF($A$5:A124,A124))</f>
        <v/>
      </c>
      <c r="C124" s="49"/>
      <c r="D124" s="49"/>
      <c r="E124" s="51" t="str">
        <f>IF(C124="","",IFERROR(INDEX(Setup!$I$5:$I$15,MATCH(C124,Setup!$H$5:$H$15,0)),""))</f>
        <v/>
      </c>
      <c r="F124" s="52"/>
      <c r="G124" s="51" t="str">
        <f t="shared" si="3"/>
        <v/>
      </c>
      <c r="H124" s="51" t="str">
        <f t="shared" si="4"/>
        <v/>
      </c>
      <c r="I124" s="50" t="str">
        <f t="shared" si="5"/>
        <v/>
      </c>
    </row>
    <row r="125" spans="1:9">
      <c r="A125" s="49"/>
      <c r="B125" s="60" t="str">
        <f>IF(A125="","",COUNTIF($A$5:A125,A125))</f>
        <v/>
      </c>
      <c r="C125" s="49"/>
      <c r="D125" s="49"/>
      <c r="E125" s="51" t="str">
        <f>IF(C125="","",IFERROR(INDEX(Setup!$I$5:$I$15,MATCH(C125,Setup!$H$5:$H$15,0)),""))</f>
        <v/>
      </c>
      <c r="F125" s="52"/>
      <c r="G125" s="51" t="str">
        <f t="shared" si="3"/>
        <v/>
      </c>
      <c r="H125" s="51" t="str">
        <f t="shared" si="4"/>
        <v/>
      </c>
      <c r="I125" s="50" t="str">
        <f t="shared" si="5"/>
        <v/>
      </c>
    </row>
    <row r="126" spans="1:9">
      <c r="A126" s="49"/>
      <c r="B126" s="60" t="str">
        <f>IF(A126="","",COUNTIF($A$5:A126,A126))</f>
        <v/>
      </c>
      <c r="C126" s="49"/>
      <c r="D126" s="49"/>
      <c r="E126" s="51" t="str">
        <f>IF(C126="","",IFERROR(INDEX(Setup!$I$5:$I$15,MATCH(C126,Setup!$H$5:$H$15,0)),""))</f>
        <v/>
      </c>
      <c r="F126" s="52"/>
      <c r="G126" s="51" t="str">
        <f t="shared" si="3"/>
        <v/>
      </c>
      <c r="H126" s="51" t="str">
        <f t="shared" si="4"/>
        <v/>
      </c>
      <c r="I126" s="50" t="str">
        <f t="shared" si="5"/>
        <v/>
      </c>
    </row>
    <row r="127" spans="1:9">
      <c r="A127" s="49"/>
      <c r="B127" s="60" t="str">
        <f>IF(A127="","",COUNTIF($A$5:A127,A127))</f>
        <v/>
      </c>
      <c r="C127" s="49"/>
      <c r="D127" s="49"/>
      <c r="E127" s="51" t="str">
        <f>IF(C127="","",IFERROR(INDEX(Setup!$I$5:$I$15,MATCH(C127,Setup!$H$5:$H$15,0)),""))</f>
        <v/>
      </c>
      <c r="F127" s="52"/>
      <c r="G127" s="51" t="str">
        <f t="shared" si="3"/>
        <v/>
      </c>
      <c r="H127" s="51" t="str">
        <f t="shared" si="4"/>
        <v/>
      </c>
      <c r="I127" s="50" t="str">
        <f t="shared" si="5"/>
        <v/>
      </c>
    </row>
    <row r="128" spans="1:9">
      <c r="A128" s="49"/>
      <c r="B128" s="60" t="str">
        <f>IF(A128="","",COUNTIF($A$5:A128,A128))</f>
        <v/>
      </c>
      <c r="C128" s="49"/>
      <c r="D128" s="49"/>
      <c r="E128" s="51" t="str">
        <f>IF(C128="","",IFERROR(INDEX(Setup!$I$5:$I$15,MATCH(C128,Setup!$H$5:$H$15,0)),""))</f>
        <v/>
      </c>
      <c r="F128" s="52"/>
      <c r="G128" s="51" t="str">
        <f t="shared" si="3"/>
        <v/>
      </c>
      <c r="H128" s="51" t="str">
        <f t="shared" si="4"/>
        <v/>
      </c>
      <c r="I128" s="50" t="str">
        <f t="shared" si="5"/>
        <v/>
      </c>
    </row>
    <row r="129" spans="1:9">
      <c r="A129" s="49"/>
      <c r="B129" s="60" t="str">
        <f>IF(A129="","",COUNTIF($A$5:A129,A129))</f>
        <v/>
      </c>
      <c r="C129" s="49"/>
      <c r="D129" s="49"/>
      <c r="E129" s="51" t="str">
        <f>IF(C129="","",IFERROR(INDEX(Setup!$I$5:$I$15,MATCH(C129,Setup!$H$5:$H$15,0)),""))</f>
        <v/>
      </c>
      <c r="F129" s="52"/>
      <c r="G129" s="51" t="str">
        <f t="shared" si="3"/>
        <v/>
      </c>
      <c r="H129" s="51" t="str">
        <f t="shared" si="4"/>
        <v/>
      </c>
      <c r="I129" s="50" t="str">
        <f t="shared" si="5"/>
        <v/>
      </c>
    </row>
    <row r="130" spans="1:9">
      <c r="A130" s="49"/>
      <c r="B130" s="60" t="str">
        <f>IF(A130="","",COUNTIF($A$5:A130,A130))</f>
        <v/>
      </c>
      <c r="C130" s="49"/>
      <c r="D130" s="49"/>
      <c r="E130" s="51" t="str">
        <f>IF(C130="","",IFERROR(INDEX(Setup!$I$5:$I$15,MATCH(C130,Setup!$H$5:$H$15,0)),""))</f>
        <v/>
      </c>
      <c r="F130" s="52"/>
      <c r="G130" s="51" t="str">
        <f t="shared" si="3"/>
        <v/>
      </c>
      <c r="H130" s="51" t="str">
        <f t="shared" si="4"/>
        <v/>
      </c>
      <c r="I130" s="50" t="str">
        <f t="shared" si="5"/>
        <v/>
      </c>
    </row>
    <row r="131" spans="1:9">
      <c r="A131" s="49"/>
      <c r="B131" s="60" t="str">
        <f>IF(A131="","",COUNTIF($A$5:A131,A131))</f>
        <v/>
      </c>
      <c r="C131" s="49"/>
      <c r="D131" s="49"/>
      <c r="E131" s="51" t="str">
        <f>IF(C131="","",IFERROR(INDEX(Setup!$I$5:$I$15,MATCH(C131,Setup!$H$5:$H$15,0)),""))</f>
        <v/>
      </c>
      <c r="F131" s="52"/>
      <c r="G131" s="51" t="str">
        <f t="shared" si="3"/>
        <v/>
      </c>
      <c r="H131" s="51" t="str">
        <f t="shared" si="4"/>
        <v/>
      </c>
      <c r="I131" s="50" t="str">
        <f t="shared" si="5"/>
        <v/>
      </c>
    </row>
    <row r="132" spans="1:9">
      <c r="A132" s="49"/>
      <c r="B132" s="60" t="str">
        <f>IF(A132="","",COUNTIF($A$5:A132,A132))</f>
        <v/>
      </c>
      <c r="C132" s="49"/>
      <c r="D132" s="49"/>
      <c r="E132" s="51" t="str">
        <f>IF(C132="","",IFERROR(INDEX(Setup!$I$5:$I$15,MATCH(C132,Setup!$H$5:$H$15,0)),""))</f>
        <v/>
      </c>
      <c r="F132" s="52"/>
      <c r="G132" s="51" t="str">
        <f t="shared" si="3"/>
        <v/>
      </c>
      <c r="H132" s="51" t="str">
        <f t="shared" si="4"/>
        <v/>
      </c>
      <c r="I132" s="50" t="str">
        <f t="shared" si="5"/>
        <v/>
      </c>
    </row>
    <row r="133" spans="1:9">
      <c r="A133" s="49"/>
      <c r="B133" s="60" t="str">
        <f>IF(A133="","",COUNTIF($A$5:A133,A133))</f>
        <v/>
      </c>
      <c r="C133" s="49"/>
      <c r="D133" s="49"/>
      <c r="E133" s="51" t="str">
        <f>IF(C133="","",IFERROR(INDEX(Setup!$I$5:$I$15,MATCH(C133,Setup!$H$5:$H$15,0)),""))</f>
        <v/>
      </c>
      <c r="F133" s="52"/>
      <c r="G133" s="51" t="str">
        <f t="shared" ref="G133:G196" si="6">IF(C133="","",IF(F133&lt;&gt;"",F133,E133))</f>
        <v/>
      </c>
      <c r="H133" s="51" t="str">
        <f t="shared" ref="H133:H196" si="7">IF(OR(D133="",G133=""),"",D133*G133)</f>
        <v/>
      </c>
      <c r="I133" s="50" t="str">
        <f t="shared" ref="I133:I196" si="8">IF(OR(A133="",B133=""),"",VALUE(RIGHT(A133,3))*100+B133)</f>
        <v/>
      </c>
    </row>
    <row r="134" spans="1:9">
      <c r="A134" s="49"/>
      <c r="B134" s="60" t="str">
        <f>IF(A134="","",COUNTIF($A$5:A134,A134))</f>
        <v/>
      </c>
      <c r="C134" s="49"/>
      <c r="D134" s="49"/>
      <c r="E134" s="51" t="str">
        <f>IF(C134="","",IFERROR(INDEX(Setup!$I$5:$I$15,MATCH(C134,Setup!$H$5:$H$15,0)),""))</f>
        <v/>
      </c>
      <c r="F134" s="52"/>
      <c r="G134" s="51" t="str">
        <f t="shared" si="6"/>
        <v/>
      </c>
      <c r="H134" s="51" t="str">
        <f t="shared" si="7"/>
        <v/>
      </c>
      <c r="I134" s="50" t="str">
        <f t="shared" si="8"/>
        <v/>
      </c>
    </row>
    <row r="135" spans="1:9">
      <c r="A135" s="49"/>
      <c r="B135" s="60" t="str">
        <f>IF(A135="","",COUNTIF($A$5:A135,A135))</f>
        <v/>
      </c>
      <c r="C135" s="49"/>
      <c r="D135" s="49"/>
      <c r="E135" s="51" t="str">
        <f>IF(C135="","",IFERROR(INDEX(Setup!$I$5:$I$15,MATCH(C135,Setup!$H$5:$H$15,0)),""))</f>
        <v/>
      </c>
      <c r="F135" s="52"/>
      <c r="G135" s="51" t="str">
        <f t="shared" si="6"/>
        <v/>
      </c>
      <c r="H135" s="51" t="str">
        <f t="shared" si="7"/>
        <v/>
      </c>
      <c r="I135" s="50" t="str">
        <f t="shared" si="8"/>
        <v/>
      </c>
    </row>
    <row r="136" spans="1:9">
      <c r="A136" s="49"/>
      <c r="B136" s="60" t="str">
        <f>IF(A136="","",COUNTIF($A$5:A136,A136))</f>
        <v/>
      </c>
      <c r="C136" s="49"/>
      <c r="D136" s="49"/>
      <c r="E136" s="51" t="str">
        <f>IF(C136="","",IFERROR(INDEX(Setup!$I$5:$I$15,MATCH(C136,Setup!$H$5:$H$15,0)),""))</f>
        <v/>
      </c>
      <c r="F136" s="52"/>
      <c r="G136" s="51" t="str">
        <f t="shared" si="6"/>
        <v/>
      </c>
      <c r="H136" s="51" t="str">
        <f t="shared" si="7"/>
        <v/>
      </c>
      <c r="I136" s="50" t="str">
        <f t="shared" si="8"/>
        <v/>
      </c>
    </row>
    <row r="137" spans="1:9">
      <c r="A137" s="49"/>
      <c r="B137" s="60" t="str">
        <f>IF(A137="","",COUNTIF($A$5:A137,A137))</f>
        <v/>
      </c>
      <c r="C137" s="49"/>
      <c r="D137" s="49"/>
      <c r="E137" s="51" t="str">
        <f>IF(C137="","",IFERROR(INDEX(Setup!$I$5:$I$15,MATCH(C137,Setup!$H$5:$H$15,0)),""))</f>
        <v/>
      </c>
      <c r="F137" s="52"/>
      <c r="G137" s="51" t="str">
        <f t="shared" si="6"/>
        <v/>
      </c>
      <c r="H137" s="51" t="str">
        <f t="shared" si="7"/>
        <v/>
      </c>
      <c r="I137" s="50" t="str">
        <f t="shared" si="8"/>
        <v/>
      </c>
    </row>
    <row r="138" spans="1:9">
      <c r="A138" s="49"/>
      <c r="B138" s="60" t="str">
        <f>IF(A138="","",COUNTIF($A$5:A138,A138))</f>
        <v/>
      </c>
      <c r="C138" s="49"/>
      <c r="D138" s="49"/>
      <c r="E138" s="51" t="str">
        <f>IF(C138="","",IFERROR(INDEX(Setup!$I$5:$I$15,MATCH(C138,Setup!$H$5:$H$15,0)),""))</f>
        <v/>
      </c>
      <c r="F138" s="52"/>
      <c r="G138" s="51" t="str">
        <f t="shared" si="6"/>
        <v/>
      </c>
      <c r="H138" s="51" t="str">
        <f t="shared" si="7"/>
        <v/>
      </c>
      <c r="I138" s="50" t="str">
        <f t="shared" si="8"/>
        <v/>
      </c>
    </row>
    <row r="139" spans="1:9">
      <c r="A139" s="49"/>
      <c r="B139" s="60" t="str">
        <f>IF(A139="","",COUNTIF($A$5:A139,A139))</f>
        <v/>
      </c>
      <c r="C139" s="49"/>
      <c r="D139" s="49"/>
      <c r="E139" s="51" t="str">
        <f>IF(C139="","",IFERROR(INDEX(Setup!$I$5:$I$15,MATCH(C139,Setup!$H$5:$H$15,0)),""))</f>
        <v/>
      </c>
      <c r="F139" s="52"/>
      <c r="G139" s="51" t="str">
        <f t="shared" si="6"/>
        <v/>
      </c>
      <c r="H139" s="51" t="str">
        <f t="shared" si="7"/>
        <v/>
      </c>
      <c r="I139" s="50" t="str">
        <f t="shared" si="8"/>
        <v/>
      </c>
    </row>
    <row r="140" spans="1:9">
      <c r="A140" s="49"/>
      <c r="B140" s="60" t="str">
        <f>IF(A140="","",COUNTIF($A$5:A140,A140))</f>
        <v/>
      </c>
      <c r="C140" s="49"/>
      <c r="D140" s="49"/>
      <c r="E140" s="51" t="str">
        <f>IF(C140="","",IFERROR(INDEX(Setup!$I$5:$I$15,MATCH(C140,Setup!$H$5:$H$15,0)),""))</f>
        <v/>
      </c>
      <c r="F140" s="52"/>
      <c r="G140" s="51" t="str">
        <f t="shared" si="6"/>
        <v/>
      </c>
      <c r="H140" s="51" t="str">
        <f t="shared" si="7"/>
        <v/>
      </c>
      <c r="I140" s="50" t="str">
        <f t="shared" si="8"/>
        <v/>
      </c>
    </row>
    <row r="141" spans="1:9">
      <c r="A141" s="49"/>
      <c r="B141" s="60" t="str">
        <f>IF(A141="","",COUNTIF($A$5:A141,A141))</f>
        <v/>
      </c>
      <c r="C141" s="49"/>
      <c r="D141" s="49"/>
      <c r="E141" s="51" t="str">
        <f>IF(C141="","",IFERROR(INDEX(Setup!$I$5:$I$15,MATCH(C141,Setup!$H$5:$H$15,0)),""))</f>
        <v/>
      </c>
      <c r="F141" s="52"/>
      <c r="G141" s="51" t="str">
        <f t="shared" si="6"/>
        <v/>
      </c>
      <c r="H141" s="51" t="str">
        <f t="shared" si="7"/>
        <v/>
      </c>
      <c r="I141" s="50" t="str">
        <f t="shared" si="8"/>
        <v/>
      </c>
    </row>
    <row r="142" spans="1:9">
      <c r="A142" s="49"/>
      <c r="B142" s="60" t="str">
        <f>IF(A142="","",COUNTIF($A$5:A142,A142))</f>
        <v/>
      </c>
      <c r="C142" s="49"/>
      <c r="D142" s="49"/>
      <c r="E142" s="51" t="str">
        <f>IF(C142="","",IFERROR(INDEX(Setup!$I$5:$I$15,MATCH(C142,Setup!$H$5:$H$15,0)),""))</f>
        <v/>
      </c>
      <c r="F142" s="52"/>
      <c r="G142" s="51" t="str">
        <f t="shared" si="6"/>
        <v/>
      </c>
      <c r="H142" s="51" t="str">
        <f t="shared" si="7"/>
        <v/>
      </c>
      <c r="I142" s="50" t="str">
        <f t="shared" si="8"/>
        <v/>
      </c>
    </row>
    <row r="143" spans="1:9">
      <c r="A143" s="49"/>
      <c r="B143" s="60" t="str">
        <f>IF(A143="","",COUNTIF($A$5:A143,A143))</f>
        <v/>
      </c>
      <c r="C143" s="49"/>
      <c r="D143" s="49"/>
      <c r="E143" s="51" t="str">
        <f>IF(C143="","",IFERROR(INDEX(Setup!$I$5:$I$15,MATCH(C143,Setup!$H$5:$H$15,0)),""))</f>
        <v/>
      </c>
      <c r="F143" s="52"/>
      <c r="G143" s="51" t="str">
        <f t="shared" si="6"/>
        <v/>
      </c>
      <c r="H143" s="51" t="str">
        <f t="shared" si="7"/>
        <v/>
      </c>
      <c r="I143" s="50" t="str">
        <f t="shared" si="8"/>
        <v/>
      </c>
    </row>
    <row r="144" spans="1:9">
      <c r="A144" s="49"/>
      <c r="B144" s="60" t="str">
        <f>IF(A144="","",COUNTIF($A$5:A144,A144))</f>
        <v/>
      </c>
      <c r="C144" s="49"/>
      <c r="D144" s="49"/>
      <c r="E144" s="51" t="str">
        <f>IF(C144="","",IFERROR(INDEX(Setup!$I$5:$I$15,MATCH(C144,Setup!$H$5:$H$15,0)),""))</f>
        <v/>
      </c>
      <c r="F144" s="52"/>
      <c r="G144" s="51" t="str">
        <f t="shared" si="6"/>
        <v/>
      </c>
      <c r="H144" s="51" t="str">
        <f t="shared" si="7"/>
        <v/>
      </c>
      <c r="I144" s="50" t="str">
        <f t="shared" si="8"/>
        <v/>
      </c>
    </row>
    <row r="145" spans="1:9">
      <c r="A145" s="49"/>
      <c r="B145" s="60" t="str">
        <f>IF(A145="","",COUNTIF($A$5:A145,A145))</f>
        <v/>
      </c>
      <c r="C145" s="49"/>
      <c r="D145" s="49"/>
      <c r="E145" s="51" t="str">
        <f>IF(C145="","",IFERROR(INDEX(Setup!$I$5:$I$15,MATCH(C145,Setup!$H$5:$H$15,0)),""))</f>
        <v/>
      </c>
      <c r="F145" s="52"/>
      <c r="G145" s="51" t="str">
        <f t="shared" si="6"/>
        <v/>
      </c>
      <c r="H145" s="51" t="str">
        <f t="shared" si="7"/>
        <v/>
      </c>
      <c r="I145" s="50" t="str">
        <f t="shared" si="8"/>
        <v/>
      </c>
    </row>
    <row r="146" spans="1:9">
      <c r="A146" s="49"/>
      <c r="B146" s="60" t="str">
        <f>IF(A146="","",COUNTIF($A$5:A146,A146))</f>
        <v/>
      </c>
      <c r="C146" s="49"/>
      <c r="D146" s="49"/>
      <c r="E146" s="51" t="str">
        <f>IF(C146="","",IFERROR(INDEX(Setup!$I$5:$I$15,MATCH(C146,Setup!$H$5:$H$15,0)),""))</f>
        <v/>
      </c>
      <c r="F146" s="52"/>
      <c r="G146" s="51" t="str">
        <f t="shared" si="6"/>
        <v/>
      </c>
      <c r="H146" s="51" t="str">
        <f t="shared" si="7"/>
        <v/>
      </c>
      <c r="I146" s="50" t="str">
        <f t="shared" si="8"/>
        <v/>
      </c>
    </row>
    <row r="147" spans="1:9">
      <c r="A147" s="49"/>
      <c r="B147" s="60" t="str">
        <f>IF(A147="","",COUNTIF($A$5:A147,A147))</f>
        <v/>
      </c>
      <c r="C147" s="49"/>
      <c r="D147" s="49"/>
      <c r="E147" s="51" t="str">
        <f>IF(C147="","",IFERROR(INDEX(Setup!$I$5:$I$15,MATCH(C147,Setup!$H$5:$H$15,0)),""))</f>
        <v/>
      </c>
      <c r="F147" s="52"/>
      <c r="G147" s="51" t="str">
        <f t="shared" si="6"/>
        <v/>
      </c>
      <c r="H147" s="51" t="str">
        <f t="shared" si="7"/>
        <v/>
      </c>
      <c r="I147" s="50" t="str">
        <f t="shared" si="8"/>
        <v/>
      </c>
    </row>
    <row r="148" spans="1:9">
      <c r="A148" s="49"/>
      <c r="B148" s="60" t="str">
        <f>IF(A148="","",COUNTIF($A$5:A148,A148))</f>
        <v/>
      </c>
      <c r="C148" s="49"/>
      <c r="D148" s="49"/>
      <c r="E148" s="51" t="str">
        <f>IF(C148="","",IFERROR(INDEX(Setup!$I$5:$I$15,MATCH(C148,Setup!$H$5:$H$15,0)),""))</f>
        <v/>
      </c>
      <c r="F148" s="52"/>
      <c r="G148" s="51" t="str">
        <f t="shared" si="6"/>
        <v/>
      </c>
      <c r="H148" s="51" t="str">
        <f t="shared" si="7"/>
        <v/>
      </c>
      <c r="I148" s="50" t="str">
        <f t="shared" si="8"/>
        <v/>
      </c>
    </row>
    <row r="149" spans="1:9">
      <c r="A149" s="49"/>
      <c r="B149" s="60" t="str">
        <f>IF(A149="","",COUNTIF($A$5:A149,A149))</f>
        <v/>
      </c>
      <c r="C149" s="49"/>
      <c r="D149" s="49"/>
      <c r="E149" s="51" t="str">
        <f>IF(C149="","",IFERROR(INDEX(Setup!$I$5:$I$15,MATCH(C149,Setup!$H$5:$H$15,0)),""))</f>
        <v/>
      </c>
      <c r="F149" s="52"/>
      <c r="G149" s="51" t="str">
        <f t="shared" si="6"/>
        <v/>
      </c>
      <c r="H149" s="51" t="str">
        <f t="shared" si="7"/>
        <v/>
      </c>
      <c r="I149" s="50" t="str">
        <f t="shared" si="8"/>
        <v/>
      </c>
    </row>
    <row r="150" spans="1:9">
      <c r="A150" s="49"/>
      <c r="B150" s="60" t="str">
        <f>IF(A150="","",COUNTIF($A$5:A150,A150))</f>
        <v/>
      </c>
      <c r="C150" s="49"/>
      <c r="D150" s="49"/>
      <c r="E150" s="51" t="str">
        <f>IF(C150="","",IFERROR(INDEX(Setup!$I$5:$I$15,MATCH(C150,Setup!$H$5:$H$15,0)),""))</f>
        <v/>
      </c>
      <c r="F150" s="52"/>
      <c r="G150" s="51" t="str">
        <f t="shared" si="6"/>
        <v/>
      </c>
      <c r="H150" s="51" t="str">
        <f t="shared" si="7"/>
        <v/>
      </c>
      <c r="I150" s="50" t="str">
        <f t="shared" si="8"/>
        <v/>
      </c>
    </row>
    <row r="151" spans="1:9">
      <c r="A151" s="49"/>
      <c r="B151" s="60" t="str">
        <f>IF(A151="","",COUNTIF($A$5:A151,A151))</f>
        <v/>
      </c>
      <c r="C151" s="49"/>
      <c r="D151" s="49"/>
      <c r="E151" s="51" t="str">
        <f>IF(C151="","",IFERROR(INDEX(Setup!$I$5:$I$15,MATCH(C151,Setup!$H$5:$H$15,0)),""))</f>
        <v/>
      </c>
      <c r="F151" s="52"/>
      <c r="G151" s="51" t="str">
        <f t="shared" si="6"/>
        <v/>
      </c>
      <c r="H151" s="51" t="str">
        <f t="shared" si="7"/>
        <v/>
      </c>
      <c r="I151" s="50" t="str">
        <f t="shared" si="8"/>
        <v/>
      </c>
    </row>
    <row r="152" spans="1:9">
      <c r="A152" s="49"/>
      <c r="B152" s="60" t="str">
        <f>IF(A152="","",COUNTIF($A$5:A152,A152))</f>
        <v/>
      </c>
      <c r="C152" s="49"/>
      <c r="D152" s="49"/>
      <c r="E152" s="51" t="str">
        <f>IF(C152="","",IFERROR(INDEX(Setup!$I$5:$I$15,MATCH(C152,Setup!$H$5:$H$15,0)),""))</f>
        <v/>
      </c>
      <c r="F152" s="52"/>
      <c r="G152" s="51" t="str">
        <f t="shared" si="6"/>
        <v/>
      </c>
      <c r="H152" s="51" t="str">
        <f t="shared" si="7"/>
        <v/>
      </c>
      <c r="I152" s="50" t="str">
        <f t="shared" si="8"/>
        <v/>
      </c>
    </row>
    <row r="153" spans="1:9">
      <c r="A153" s="49"/>
      <c r="B153" s="60" t="str">
        <f>IF(A153="","",COUNTIF($A$5:A153,A153))</f>
        <v/>
      </c>
      <c r="C153" s="49"/>
      <c r="D153" s="49"/>
      <c r="E153" s="51" t="str">
        <f>IF(C153="","",IFERROR(INDEX(Setup!$I$5:$I$15,MATCH(C153,Setup!$H$5:$H$15,0)),""))</f>
        <v/>
      </c>
      <c r="F153" s="52"/>
      <c r="G153" s="51" t="str">
        <f t="shared" si="6"/>
        <v/>
      </c>
      <c r="H153" s="51" t="str">
        <f t="shared" si="7"/>
        <v/>
      </c>
      <c r="I153" s="50" t="str">
        <f t="shared" si="8"/>
        <v/>
      </c>
    </row>
    <row r="154" spans="1:9">
      <c r="A154" s="49"/>
      <c r="B154" s="60" t="str">
        <f>IF(A154="","",COUNTIF($A$5:A154,A154))</f>
        <v/>
      </c>
      <c r="C154" s="49"/>
      <c r="D154" s="49"/>
      <c r="E154" s="51" t="str">
        <f>IF(C154="","",IFERROR(INDEX(Setup!$I$5:$I$15,MATCH(C154,Setup!$H$5:$H$15,0)),""))</f>
        <v/>
      </c>
      <c r="F154" s="52"/>
      <c r="G154" s="51" t="str">
        <f t="shared" si="6"/>
        <v/>
      </c>
      <c r="H154" s="51" t="str">
        <f t="shared" si="7"/>
        <v/>
      </c>
      <c r="I154" s="50" t="str">
        <f t="shared" si="8"/>
        <v/>
      </c>
    </row>
    <row r="155" spans="1:9">
      <c r="A155" s="49"/>
      <c r="B155" s="60" t="str">
        <f>IF(A155="","",COUNTIF($A$5:A155,A155))</f>
        <v/>
      </c>
      <c r="C155" s="49"/>
      <c r="D155" s="49"/>
      <c r="E155" s="51" t="str">
        <f>IF(C155="","",IFERROR(INDEX(Setup!$I$5:$I$15,MATCH(C155,Setup!$H$5:$H$15,0)),""))</f>
        <v/>
      </c>
      <c r="F155" s="52"/>
      <c r="G155" s="51" t="str">
        <f t="shared" si="6"/>
        <v/>
      </c>
      <c r="H155" s="51" t="str">
        <f t="shared" si="7"/>
        <v/>
      </c>
      <c r="I155" s="50" t="str">
        <f t="shared" si="8"/>
        <v/>
      </c>
    </row>
    <row r="156" spans="1:9">
      <c r="A156" s="49"/>
      <c r="B156" s="60" t="str">
        <f>IF(A156="","",COUNTIF($A$5:A156,A156))</f>
        <v/>
      </c>
      <c r="C156" s="49"/>
      <c r="D156" s="49"/>
      <c r="E156" s="51" t="str">
        <f>IF(C156="","",IFERROR(INDEX(Setup!$I$5:$I$15,MATCH(C156,Setup!$H$5:$H$15,0)),""))</f>
        <v/>
      </c>
      <c r="F156" s="52"/>
      <c r="G156" s="51" t="str">
        <f t="shared" si="6"/>
        <v/>
      </c>
      <c r="H156" s="51" t="str">
        <f t="shared" si="7"/>
        <v/>
      </c>
      <c r="I156" s="50" t="str">
        <f t="shared" si="8"/>
        <v/>
      </c>
    </row>
    <row r="157" spans="1:9">
      <c r="A157" s="49"/>
      <c r="B157" s="60" t="str">
        <f>IF(A157="","",COUNTIF($A$5:A157,A157))</f>
        <v/>
      </c>
      <c r="C157" s="49"/>
      <c r="D157" s="49"/>
      <c r="E157" s="51" t="str">
        <f>IF(C157="","",IFERROR(INDEX(Setup!$I$5:$I$15,MATCH(C157,Setup!$H$5:$H$15,0)),""))</f>
        <v/>
      </c>
      <c r="F157" s="52"/>
      <c r="G157" s="51" t="str">
        <f t="shared" si="6"/>
        <v/>
      </c>
      <c r="H157" s="51" t="str">
        <f t="shared" si="7"/>
        <v/>
      </c>
      <c r="I157" s="50" t="str">
        <f t="shared" si="8"/>
        <v/>
      </c>
    </row>
    <row r="158" spans="1:9">
      <c r="A158" s="49"/>
      <c r="B158" s="60" t="str">
        <f>IF(A158="","",COUNTIF($A$5:A158,A158))</f>
        <v/>
      </c>
      <c r="C158" s="49"/>
      <c r="D158" s="49"/>
      <c r="E158" s="51" t="str">
        <f>IF(C158="","",IFERROR(INDEX(Setup!$I$5:$I$15,MATCH(C158,Setup!$H$5:$H$15,0)),""))</f>
        <v/>
      </c>
      <c r="F158" s="52"/>
      <c r="G158" s="51" t="str">
        <f t="shared" si="6"/>
        <v/>
      </c>
      <c r="H158" s="51" t="str">
        <f t="shared" si="7"/>
        <v/>
      </c>
      <c r="I158" s="50" t="str">
        <f t="shared" si="8"/>
        <v/>
      </c>
    </row>
    <row r="159" spans="1:9">
      <c r="A159" s="49"/>
      <c r="B159" s="60" t="str">
        <f>IF(A159="","",COUNTIF($A$5:A159,A159))</f>
        <v/>
      </c>
      <c r="C159" s="49"/>
      <c r="D159" s="49"/>
      <c r="E159" s="51" t="str">
        <f>IF(C159="","",IFERROR(INDEX(Setup!$I$5:$I$15,MATCH(C159,Setup!$H$5:$H$15,0)),""))</f>
        <v/>
      </c>
      <c r="F159" s="52"/>
      <c r="G159" s="51" t="str">
        <f t="shared" si="6"/>
        <v/>
      </c>
      <c r="H159" s="51" t="str">
        <f t="shared" si="7"/>
        <v/>
      </c>
      <c r="I159" s="50" t="str">
        <f t="shared" si="8"/>
        <v/>
      </c>
    </row>
    <row r="160" spans="1:9">
      <c r="A160" s="49"/>
      <c r="B160" s="60" t="str">
        <f>IF(A160="","",COUNTIF($A$5:A160,A160))</f>
        <v/>
      </c>
      <c r="C160" s="49"/>
      <c r="D160" s="49"/>
      <c r="E160" s="51" t="str">
        <f>IF(C160="","",IFERROR(INDEX(Setup!$I$5:$I$15,MATCH(C160,Setup!$H$5:$H$15,0)),""))</f>
        <v/>
      </c>
      <c r="F160" s="52"/>
      <c r="G160" s="51" t="str">
        <f t="shared" si="6"/>
        <v/>
      </c>
      <c r="H160" s="51" t="str">
        <f t="shared" si="7"/>
        <v/>
      </c>
      <c r="I160" s="50" t="str">
        <f t="shared" si="8"/>
        <v/>
      </c>
    </row>
    <row r="161" spans="1:9">
      <c r="A161" s="49"/>
      <c r="B161" s="60" t="str">
        <f>IF(A161="","",COUNTIF($A$5:A161,A161))</f>
        <v/>
      </c>
      <c r="C161" s="49"/>
      <c r="D161" s="49"/>
      <c r="E161" s="51" t="str">
        <f>IF(C161="","",IFERROR(INDEX(Setup!$I$5:$I$15,MATCH(C161,Setup!$H$5:$H$15,0)),""))</f>
        <v/>
      </c>
      <c r="F161" s="52"/>
      <c r="G161" s="51" t="str">
        <f t="shared" si="6"/>
        <v/>
      </c>
      <c r="H161" s="51" t="str">
        <f t="shared" si="7"/>
        <v/>
      </c>
      <c r="I161" s="50" t="str">
        <f t="shared" si="8"/>
        <v/>
      </c>
    </row>
    <row r="162" spans="1:9">
      <c r="A162" s="49"/>
      <c r="B162" s="60" t="str">
        <f>IF(A162="","",COUNTIF($A$5:A162,A162))</f>
        <v/>
      </c>
      <c r="C162" s="49"/>
      <c r="D162" s="49"/>
      <c r="E162" s="51" t="str">
        <f>IF(C162="","",IFERROR(INDEX(Setup!$I$5:$I$15,MATCH(C162,Setup!$H$5:$H$15,0)),""))</f>
        <v/>
      </c>
      <c r="F162" s="52"/>
      <c r="G162" s="51" t="str">
        <f t="shared" si="6"/>
        <v/>
      </c>
      <c r="H162" s="51" t="str">
        <f t="shared" si="7"/>
        <v/>
      </c>
      <c r="I162" s="50" t="str">
        <f t="shared" si="8"/>
        <v/>
      </c>
    </row>
    <row r="163" spans="1:9">
      <c r="A163" s="49"/>
      <c r="B163" s="60" t="str">
        <f>IF(A163="","",COUNTIF($A$5:A163,A163))</f>
        <v/>
      </c>
      <c r="C163" s="49"/>
      <c r="D163" s="49"/>
      <c r="E163" s="51" t="str">
        <f>IF(C163="","",IFERROR(INDEX(Setup!$I$5:$I$15,MATCH(C163,Setup!$H$5:$H$15,0)),""))</f>
        <v/>
      </c>
      <c r="F163" s="52"/>
      <c r="G163" s="51" t="str">
        <f t="shared" si="6"/>
        <v/>
      </c>
      <c r="H163" s="51" t="str">
        <f t="shared" si="7"/>
        <v/>
      </c>
      <c r="I163" s="50" t="str">
        <f t="shared" si="8"/>
        <v/>
      </c>
    </row>
    <row r="164" spans="1:9">
      <c r="A164" s="49"/>
      <c r="B164" s="60" t="str">
        <f>IF(A164="","",COUNTIF($A$5:A164,A164))</f>
        <v/>
      </c>
      <c r="C164" s="49"/>
      <c r="D164" s="49"/>
      <c r="E164" s="51" t="str">
        <f>IF(C164="","",IFERROR(INDEX(Setup!$I$5:$I$15,MATCH(C164,Setup!$H$5:$H$15,0)),""))</f>
        <v/>
      </c>
      <c r="F164" s="52"/>
      <c r="G164" s="51" t="str">
        <f t="shared" si="6"/>
        <v/>
      </c>
      <c r="H164" s="51" t="str">
        <f t="shared" si="7"/>
        <v/>
      </c>
      <c r="I164" s="50" t="str">
        <f t="shared" si="8"/>
        <v/>
      </c>
    </row>
    <row r="165" spans="1:9">
      <c r="A165" s="49"/>
      <c r="B165" s="60" t="str">
        <f>IF(A165="","",COUNTIF($A$5:A165,A165))</f>
        <v/>
      </c>
      <c r="C165" s="49"/>
      <c r="D165" s="49"/>
      <c r="E165" s="51" t="str">
        <f>IF(C165="","",IFERROR(INDEX(Setup!$I$5:$I$15,MATCH(C165,Setup!$H$5:$H$15,0)),""))</f>
        <v/>
      </c>
      <c r="F165" s="52"/>
      <c r="G165" s="51" t="str">
        <f t="shared" si="6"/>
        <v/>
      </c>
      <c r="H165" s="51" t="str">
        <f t="shared" si="7"/>
        <v/>
      </c>
      <c r="I165" s="50" t="str">
        <f t="shared" si="8"/>
        <v/>
      </c>
    </row>
    <row r="166" spans="1:9">
      <c r="A166" s="49"/>
      <c r="B166" s="60" t="str">
        <f>IF(A166="","",COUNTIF($A$5:A166,A166))</f>
        <v/>
      </c>
      <c r="C166" s="49"/>
      <c r="D166" s="49"/>
      <c r="E166" s="51" t="str">
        <f>IF(C166="","",IFERROR(INDEX(Setup!$I$5:$I$15,MATCH(C166,Setup!$H$5:$H$15,0)),""))</f>
        <v/>
      </c>
      <c r="F166" s="52"/>
      <c r="G166" s="51" t="str">
        <f t="shared" si="6"/>
        <v/>
      </c>
      <c r="H166" s="51" t="str">
        <f t="shared" si="7"/>
        <v/>
      </c>
      <c r="I166" s="50" t="str">
        <f t="shared" si="8"/>
        <v/>
      </c>
    </row>
    <row r="167" spans="1:9">
      <c r="A167" s="49"/>
      <c r="B167" s="60" t="str">
        <f>IF(A167="","",COUNTIF($A$5:A167,A167))</f>
        <v/>
      </c>
      <c r="C167" s="49"/>
      <c r="D167" s="49"/>
      <c r="E167" s="51" t="str">
        <f>IF(C167="","",IFERROR(INDEX(Setup!$I$5:$I$15,MATCH(C167,Setup!$H$5:$H$15,0)),""))</f>
        <v/>
      </c>
      <c r="F167" s="52"/>
      <c r="G167" s="51" t="str">
        <f t="shared" si="6"/>
        <v/>
      </c>
      <c r="H167" s="51" t="str">
        <f t="shared" si="7"/>
        <v/>
      </c>
      <c r="I167" s="50" t="str">
        <f t="shared" si="8"/>
        <v/>
      </c>
    </row>
    <row r="168" spans="1:9">
      <c r="A168" s="49"/>
      <c r="B168" s="60" t="str">
        <f>IF(A168="","",COUNTIF($A$5:A168,A168))</f>
        <v/>
      </c>
      <c r="C168" s="49"/>
      <c r="D168" s="49"/>
      <c r="E168" s="51" t="str">
        <f>IF(C168="","",IFERROR(INDEX(Setup!$I$5:$I$15,MATCH(C168,Setup!$H$5:$H$15,0)),""))</f>
        <v/>
      </c>
      <c r="F168" s="52"/>
      <c r="G168" s="51" t="str">
        <f t="shared" si="6"/>
        <v/>
      </c>
      <c r="H168" s="51" t="str">
        <f t="shared" si="7"/>
        <v/>
      </c>
      <c r="I168" s="50" t="str">
        <f t="shared" si="8"/>
        <v/>
      </c>
    </row>
    <row r="169" spans="1:9">
      <c r="A169" s="49"/>
      <c r="B169" s="60" t="str">
        <f>IF(A169="","",COUNTIF($A$5:A169,A169))</f>
        <v/>
      </c>
      <c r="C169" s="49"/>
      <c r="D169" s="49"/>
      <c r="E169" s="51" t="str">
        <f>IF(C169="","",IFERROR(INDEX(Setup!$I$5:$I$15,MATCH(C169,Setup!$H$5:$H$15,0)),""))</f>
        <v/>
      </c>
      <c r="F169" s="52"/>
      <c r="G169" s="51" t="str">
        <f t="shared" si="6"/>
        <v/>
      </c>
      <c r="H169" s="51" t="str">
        <f t="shared" si="7"/>
        <v/>
      </c>
      <c r="I169" s="50" t="str">
        <f t="shared" si="8"/>
        <v/>
      </c>
    </row>
    <row r="170" spans="1:9">
      <c r="A170" s="49"/>
      <c r="B170" s="60" t="str">
        <f>IF(A170="","",COUNTIF($A$5:A170,A170))</f>
        <v/>
      </c>
      <c r="C170" s="49"/>
      <c r="D170" s="49"/>
      <c r="E170" s="51" t="str">
        <f>IF(C170="","",IFERROR(INDEX(Setup!$I$5:$I$15,MATCH(C170,Setup!$H$5:$H$15,0)),""))</f>
        <v/>
      </c>
      <c r="F170" s="52"/>
      <c r="G170" s="51" t="str">
        <f t="shared" si="6"/>
        <v/>
      </c>
      <c r="H170" s="51" t="str">
        <f t="shared" si="7"/>
        <v/>
      </c>
      <c r="I170" s="50" t="str">
        <f t="shared" si="8"/>
        <v/>
      </c>
    </row>
    <row r="171" spans="1:9">
      <c r="A171" s="49"/>
      <c r="B171" s="60" t="str">
        <f>IF(A171="","",COUNTIF($A$5:A171,A171))</f>
        <v/>
      </c>
      <c r="C171" s="49"/>
      <c r="D171" s="49"/>
      <c r="E171" s="51" t="str">
        <f>IF(C171="","",IFERROR(INDEX(Setup!$I$5:$I$15,MATCH(C171,Setup!$H$5:$H$15,0)),""))</f>
        <v/>
      </c>
      <c r="F171" s="52"/>
      <c r="G171" s="51" t="str">
        <f t="shared" si="6"/>
        <v/>
      </c>
      <c r="H171" s="51" t="str">
        <f t="shared" si="7"/>
        <v/>
      </c>
      <c r="I171" s="50" t="str">
        <f t="shared" si="8"/>
        <v/>
      </c>
    </row>
    <row r="172" spans="1:9">
      <c r="A172" s="49"/>
      <c r="B172" s="60" t="str">
        <f>IF(A172="","",COUNTIF($A$5:A172,A172))</f>
        <v/>
      </c>
      <c r="C172" s="49"/>
      <c r="D172" s="49"/>
      <c r="E172" s="51" t="str">
        <f>IF(C172="","",IFERROR(INDEX(Setup!$I$5:$I$15,MATCH(C172,Setup!$H$5:$H$15,0)),""))</f>
        <v/>
      </c>
      <c r="F172" s="52"/>
      <c r="G172" s="51" t="str">
        <f t="shared" si="6"/>
        <v/>
      </c>
      <c r="H172" s="51" t="str">
        <f t="shared" si="7"/>
        <v/>
      </c>
      <c r="I172" s="50" t="str">
        <f t="shared" si="8"/>
        <v/>
      </c>
    </row>
    <row r="173" spans="1:9">
      <c r="A173" s="49"/>
      <c r="B173" s="60" t="str">
        <f>IF(A173="","",COUNTIF($A$5:A173,A173))</f>
        <v/>
      </c>
      <c r="C173" s="49"/>
      <c r="D173" s="49"/>
      <c r="E173" s="51" t="str">
        <f>IF(C173="","",IFERROR(INDEX(Setup!$I$5:$I$15,MATCH(C173,Setup!$H$5:$H$15,0)),""))</f>
        <v/>
      </c>
      <c r="F173" s="52"/>
      <c r="G173" s="51" t="str">
        <f t="shared" si="6"/>
        <v/>
      </c>
      <c r="H173" s="51" t="str">
        <f t="shared" si="7"/>
        <v/>
      </c>
      <c r="I173" s="50" t="str">
        <f t="shared" si="8"/>
        <v/>
      </c>
    </row>
    <row r="174" spans="1:9">
      <c r="A174" s="49"/>
      <c r="B174" s="60" t="str">
        <f>IF(A174="","",COUNTIF($A$5:A174,A174))</f>
        <v/>
      </c>
      <c r="C174" s="49"/>
      <c r="D174" s="49"/>
      <c r="E174" s="51" t="str">
        <f>IF(C174="","",IFERROR(INDEX(Setup!$I$5:$I$15,MATCH(C174,Setup!$H$5:$H$15,0)),""))</f>
        <v/>
      </c>
      <c r="F174" s="52"/>
      <c r="G174" s="51" t="str">
        <f t="shared" si="6"/>
        <v/>
      </c>
      <c r="H174" s="51" t="str">
        <f t="shared" si="7"/>
        <v/>
      </c>
      <c r="I174" s="50" t="str">
        <f t="shared" si="8"/>
        <v/>
      </c>
    </row>
    <row r="175" spans="1:9">
      <c r="A175" s="49"/>
      <c r="B175" s="60" t="str">
        <f>IF(A175="","",COUNTIF($A$5:A175,A175))</f>
        <v/>
      </c>
      <c r="C175" s="49"/>
      <c r="D175" s="49"/>
      <c r="E175" s="51" t="str">
        <f>IF(C175="","",IFERROR(INDEX(Setup!$I$5:$I$15,MATCH(C175,Setup!$H$5:$H$15,0)),""))</f>
        <v/>
      </c>
      <c r="F175" s="52"/>
      <c r="G175" s="51" t="str">
        <f t="shared" si="6"/>
        <v/>
      </c>
      <c r="H175" s="51" t="str">
        <f t="shared" si="7"/>
        <v/>
      </c>
      <c r="I175" s="50" t="str">
        <f t="shared" si="8"/>
        <v/>
      </c>
    </row>
    <row r="176" spans="1:9">
      <c r="A176" s="49"/>
      <c r="B176" s="60" t="str">
        <f>IF(A176="","",COUNTIF($A$5:A176,A176))</f>
        <v/>
      </c>
      <c r="C176" s="49"/>
      <c r="D176" s="49"/>
      <c r="E176" s="51" t="str">
        <f>IF(C176="","",IFERROR(INDEX(Setup!$I$5:$I$15,MATCH(C176,Setup!$H$5:$H$15,0)),""))</f>
        <v/>
      </c>
      <c r="F176" s="52"/>
      <c r="G176" s="51" t="str">
        <f t="shared" si="6"/>
        <v/>
      </c>
      <c r="H176" s="51" t="str">
        <f t="shared" si="7"/>
        <v/>
      </c>
      <c r="I176" s="50" t="str">
        <f t="shared" si="8"/>
        <v/>
      </c>
    </row>
    <row r="177" spans="1:9">
      <c r="A177" s="49"/>
      <c r="B177" s="60" t="str">
        <f>IF(A177="","",COUNTIF($A$5:A177,A177))</f>
        <v/>
      </c>
      <c r="C177" s="49"/>
      <c r="D177" s="49"/>
      <c r="E177" s="51" t="str">
        <f>IF(C177="","",IFERROR(INDEX(Setup!$I$5:$I$15,MATCH(C177,Setup!$H$5:$H$15,0)),""))</f>
        <v/>
      </c>
      <c r="F177" s="52"/>
      <c r="G177" s="51" t="str">
        <f t="shared" si="6"/>
        <v/>
      </c>
      <c r="H177" s="51" t="str">
        <f t="shared" si="7"/>
        <v/>
      </c>
      <c r="I177" s="50" t="str">
        <f t="shared" si="8"/>
        <v/>
      </c>
    </row>
    <row r="178" spans="1:9">
      <c r="A178" s="49"/>
      <c r="B178" s="60" t="str">
        <f>IF(A178="","",COUNTIF($A$5:A178,A178))</f>
        <v/>
      </c>
      <c r="C178" s="49"/>
      <c r="D178" s="49"/>
      <c r="E178" s="51" t="str">
        <f>IF(C178="","",IFERROR(INDEX(Setup!$I$5:$I$15,MATCH(C178,Setup!$H$5:$H$15,0)),""))</f>
        <v/>
      </c>
      <c r="F178" s="52"/>
      <c r="G178" s="51" t="str">
        <f t="shared" si="6"/>
        <v/>
      </c>
      <c r="H178" s="51" t="str">
        <f t="shared" si="7"/>
        <v/>
      </c>
      <c r="I178" s="50" t="str">
        <f t="shared" si="8"/>
        <v/>
      </c>
    </row>
    <row r="179" spans="1:9">
      <c r="A179" s="49"/>
      <c r="B179" s="60" t="str">
        <f>IF(A179="","",COUNTIF($A$5:A179,A179))</f>
        <v/>
      </c>
      <c r="C179" s="49"/>
      <c r="D179" s="49"/>
      <c r="E179" s="51" t="str">
        <f>IF(C179="","",IFERROR(INDEX(Setup!$I$5:$I$15,MATCH(C179,Setup!$H$5:$H$15,0)),""))</f>
        <v/>
      </c>
      <c r="F179" s="52"/>
      <c r="G179" s="51" t="str">
        <f t="shared" si="6"/>
        <v/>
      </c>
      <c r="H179" s="51" t="str">
        <f t="shared" si="7"/>
        <v/>
      </c>
      <c r="I179" s="50" t="str">
        <f t="shared" si="8"/>
        <v/>
      </c>
    </row>
    <row r="180" spans="1:9">
      <c r="A180" s="49"/>
      <c r="B180" s="60" t="str">
        <f>IF(A180="","",COUNTIF($A$5:A180,A180))</f>
        <v/>
      </c>
      <c r="C180" s="49"/>
      <c r="D180" s="49"/>
      <c r="E180" s="51" t="str">
        <f>IF(C180="","",IFERROR(INDEX(Setup!$I$5:$I$15,MATCH(C180,Setup!$H$5:$H$15,0)),""))</f>
        <v/>
      </c>
      <c r="F180" s="52"/>
      <c r="G180" s="51" t="str">
        <f t="shared" si="6"/>
        <v/>
      </c>
      <c r="H180" s="51" t="str">
        <f t="shared" si="7"/>
        <v/>
      </c>
      <c r="I180" s="50" t="str">
        <f t="shared" si="8"/>
        <v/>
      </c>
    </row>
    <row r="181" spans="1:9">
      <c r="A181" s="49"/>
      <c r="B181" s="60" t="str">
        <f>IF(A181="","",COUNTIF($A$5:A181,A181))</f>
        <v/>
      </c>
      <c r="C181" s="49"/>
      <c r="D181" s="49"/>
      <c r="E181" s="51" t="str">
        <f>IF(C181="","",IFERROR(INDEX(Setup!$I$5:$I$15,MATCH(C181,Setup!$H$5:$H$15,0)),""))</f>
        <v/>
      </c>
      <c r="F181" s="52"/>
      <c r="G181" s="51" t="str">
        <f t="shared" si="6"/>
        <v/>
      </c>
      <c r="H181" s="51" t="str">
        <f t="shared" si="7"/>
        <v/>
      </c>
      <c r="I181" s="50" t="str">
        <f t="shared" si="8"/>
        <v/>
      </c>
    </row>
    <row r="182" spans="1:9">
      <c r="A182" s="49"/>
      <c r="B182" s="60" t="str">
        <f>IF(A182="","",COUNTIF($A$5:A182,A182))</f>
        <v/>
      </c>
      <c r="C182" s="49"/>
      <c r="D182" s="49"/>
      <c r="E182" s="51" t="str">
        <f>IF(C182="","",IFERROR(INDEX(Setup!$I$5:$I$15,MATCH(C182,Setup!$H$5:$H$15,0)),""))</f>
        <v/>
      </c>
      <c r="F182" s="52"/>
      <c r="G182" s="51" t="str">
        <f t="shared" si="6"/>
        <v/>
      </c>
      <c r="H182" s="51" t="str">
        <f t="shared" si="7"/>
        <v/>
      </c>
      <c r="I182" s="50" t="str">
        <f t="shared" si="8"/>
        <v/>
      </c>
    </row>
    <row r="183" spans="1:9">
      <c r="A183" s="49"/>
      <c r="B183" s="60" t="str">
        <f>IF(A183="","",COUNTIF($A$5:A183,A183))</f>
        <v/>
      </c>
      <c r="C183" s="49"/>
      <c r="D183" s="49"/>
      <c r="E183" s="51" t="str">
        <f>IF(C183="","",IFERROR(INDEX(Setup!$I$5:$I$15,MATCH(C183,Setup!$H$5:$H$15,0)),""))</f>
        <v/>
      </c>
      <c r="F183" s="52"/>
      <c r="G183" s="51" t="str">
        <f t="shared" si="6"/>
        <v/>
      </c>
      <c r="H183" s="51" t="str">
        <f t="shared" si="7"/>
        <v/>
      </c>
      <c r="I183" s="50" t="str">
        <f t="shared" si="8"/>
        <v/>
      </c>
    </row>
    <row r="184" spans="1:9">
      <c r="A184" s="49"/>
      <c r="B184" s="60" t="str">
        <f>IF(A184="","",COUNTIF($A$5:A184,A184))</f>
        <v/>
      </c>
      <c r="C184" s="49"/>
      <c r="D184" s="49"/>
      <c r="E184" s="51" t="str">
        <f>IF(C184="","",IFERROR(INDEX(Setup!$I$5:$I$15,MATCH(C184,Setup!$H$5:$H$15,0)),""))</f>
        <v/>
      </c>
      <c r="F184" s="52"/>
      <c r="G184" s="51" t="str">
        <f t="shared" si="6"/>
        <v/>
      </c>
      <c r="H184" s="51" t="str">
        <f t="shared" si="7"/>
        <v/>
      </c>
      <c r="I184" s="50" t="str">
        <f t="shared" si="8"/>
        <v/>
      </c>
    </row>
    <row r="185" spans="1:9">
      <c r="A185" s="49"/>
      <c r="B185" s="60" t="str">
        <f>IF(A185="","",COUNTIF($A$5:A185,A185))</f>
        <v/>
      </c>
      <c r="C185" s="49"/>
      <c r="D185" s="49"/>
      <c r="E185" s="51" t="str">
        <f>IF(C185="","",IFERROR(INDEX(Setup!$I$5:$I$15,MATCH(C185,Setup!$H$5:$H$15,0)),""))</f>
        <v/>
      </c>
      <c r="F185" s="52"/>
      <c r="G185" s="51" t="str">
        <f t="shared" si="6"/>
        <v/>
      </c>
      <c r="H185" s="51" t="str">
        <f t="shared" si="7"/>
        <v/>
      </c>
      <c r="I185" s="50" t="str">
        <f t="shared" si="8"/>
        <v/>
      </c>
    </row>
    <row r="186" spans="1:9">
      <c r="A186" s="49"/>
      <c r="B186" s="60" t="str">
        <f>IF(A186="","",COUNTIF($A$5:A186,A186))</f>
        <v/>
      </c>
      <c r="C186" s="49"/>
      <c r="D186" s="49"/>
      <c r="E186" s="51" t="str">
        <f>IF(C186="","",IFERROR(INDEX(Setup!$I$5:$I$15,MATCH(C186,Setup!$H$5:$H$15,0)),""))</f>
        <v/>
      </c>
      <c r="F186" s="52"/>
      <c r="G186" s="51" t="str">
        <f t="shared" si="6"/>
        <v/>
      </c>
      <c r="H186" s="51" t="str">
        <f t="shared" si="7"/>
        <v/>
      </c>
      <c r="I186" s="50" t="str">
        <f t="shared" si="8"/>
        <v/>
      </c>
    </row>
    <row r="187" spans="1:9">
      <c r="A187" s="49"/>
      <c r="B187" s="60" t="str">
        <f>IF(A187="","",COUNTIF($A$5:A187,A187))</f>
        <v/>
      </c>
      <c r="C187" s="49"/>
      <c r="D187" s="49"/>
      <c r="E187" s="51" t="str">
        <f>IF(C187="","",IFERROR(INDEX(Setup!$I$5:$I$15,MATCH(C187,Setup!$H$5:$H$15,0)),""))</f>
        <v/>
      </c>
      <c r="F187" s="52"/>
      <c r="G187" s="51" t="str">
        <f t="shared" si="6"/>
        <v/>
      </c>
      <c r="H187" s="51" t="str">
        <f t="shared" si="7"/>
        <v/>
      </c>
      <c r="I187" s="50" t="str">
        <f t="shared" si="8"/>
        <v/>
      </c>
    </row>
    <row r="188" spans="1:9">
      <c r="A188" s="49"/>
      <c r="B188" s="60" t="str">
        <f>IF(A188="","",COUNTIF($A$5:A188,A188))</f>
        <v/>
      </c>
      <c r="C188" s="49"/>
      <c r="D188" s="49"/>
      <c r="E188" s="51" t="str">
        <f>IF(C188="","",IFERROR(INDEX(Setup!$I$5:$I$15,MATCH(C188,Setup!$H$5:$H$15,0)),""))</f>
        <v/>
      </c>
      <c r="F188" s="52"/>
      <c r="G188" s="51" t="str">
        <f t="shared" si="6"/>
        <v/>
      </c>
      <c r="H188" s="51" t="str">
        <f t="shared" si="7"/>
        <v/>
      </c>
      <c r="I188" s="50" t="str">
        <f t="shared" si="8"/>
        <v/>
      </c>
    </row>
    <row r="189" spans="1:9">
      <c r="A189" s="49"/>
      <c r="B189" s="60" t="str">
        <f>IF(A189="","",COUNTIF($A$5:A189,A189))</f>
        <v/>
      </c>
      <c r="C189" s="49"/>
      <c r="D189" s="49"/>
      <c r="E189" s="51" t="str">
        <f>IF(C189="","",IFERROR(INDEX(Setup!$I$5:$I$15,MATCH(C189,Setup!$H$5:$H$15,0)),""))</f>
        <v/>
      </c>
      <c r="F189" s="52"/>
      <c r="G189" s="51" t="str">
        <f t="shared" si="6"/>
        <v/>
      </c>
      <c r="H189" s="51" t="str">
        <f t="shared" si="7"/>
        <v/>
      </c>
      <c r="I189" s="50" t="str">
        <f t="shared" si="8"/>
        <v/>
      </c>
    </row>
    <row r="190" spans="1:9">
      <c r="A190" s="49"/>
      <c r="B190" s="60" t="str">
        <f>IF(A190="","",COUNTIF($A$5:A190,A190))</f>
        <v/>
      </c>
      <c r="C190" s="49"/>
      <c r="D190" s="49"/>
      <c r="E190" s="51" t="str">
        <f>IF(C190="","",IFERROR(INDEX(Setup!$I$5:$I$15,MATCH(C190,Setup!$H$5:$H$15,0)),""))</f>
        <v/>
      </c>
      <c r="F190" s="52"/>
      <c r="G190" s="51" t="str">
        <f t="shared" si="6"/>
        <v/>
      </c>
      <c r="H190" s="51" t="str">
        <f t="shared" si="7"/>
        <v/>
      </c>
      <c r="I190" s="50" t="str">
        <f t="shared" si="8"/>
        <v/>
      </c>
    </row>
    <row r="191" spans="1:9">
      <c r="A191" s="49"/>
      <c r="B191" s="60" t="str">
        <f>IF(A191="","",COUNTIF($A$5:A191,A191))</f>
        <v/>
      </c>
      <c r="C191" s="49"/>
      <c r="D191" s="49"/>
      <c r="E191" s="51" t="str">
        <f>IF(C191="","",IFERROR(INDEX(Setup!$I$5:$I$15,MATCH(C191,Setup!$H$5:$H$15,0)),""))</f>
        <v/>
      </c>
      <c r="F191" s="52"/>
      <c r="G191" s="51" t="str">
        <f t="shared" si="6"/>
        <v/>
      </c>
      <c r="H191" s="51" t="str">
        <f t="shared" si="7"/>
        <v/>
      </c>
      <c r="I191" s="50" t="str">
        <f t="shared" si="8"/>
        <v/>
      </c>
    </row>
    <row r="192" spans="1:9">
      <c r="A192" s="49"/>
      <c r="B192" s="60" t="str">
        <f>IF(A192="","",COUNTIF($A$5:A192,A192))</f>
        <v/>
      </c>
      <c r="C192" s="49"/>
      <c r="D192" s="49"/>
      <c r="E192" s="51" t="str">
        <f>IF(C192="","",IFERROR(INDEX(Setup!$I$5:$I$15,MATCH(C192,Setup!$H$5:$H$15,0)),""))</f>
        <v/>
      </c>
      <c r="F192" s="52"/>
      <c r="G192" s="51" t="str">
        <f t="shared" si="6"/>
        <v/>
      </c>
      <c r="H192" s="51" t="str">
        <f t="shared" si="7"/>
        <v/>
      </c>
      <c r="I192" s="50" t="str">
        <f t="shared" si="8"/>
        <v/>
      </c>
    </row>
    <row r="193" spans="1:9">
      <c r="A193" s="49"/>
      <c r="B193" s="60" t="str">
        <f>IF(A193="","",COUNTIF($A$5:A193,A193))</f>
        <v/>
      </c>
      <c r="C193" s="49"/>
      <c r="D193" s="49"/>
      <c r="E193" s="51" t="str">
        <f>IF(C193="","",IFERROR(INDEX(Setup!$I$5:$I$15,MATCH(C193,Setup!$H$5:$H$15,0)),""))</f>
        <v/>
      </c>
      <c r="F193" s="52"/>
      <c r="G193" s="51" t="str">
        <f t="shared" si="6"/>
        <v/>
      </c>
      <c r="H193" s="51" t="str">
        <f t="shared" si="7"/>
        <v/>
      </c>
      <c r="I193" s="50" t="str">
        <f t="shared" si="8"/>
        <v/>
      </c>
    </row>
    <row r="194" spans="1:9">
      <c r="A194" s="49"/>
      <c r="B194" s="60" t="str">
        <f>IF(A194="","",COUNTIF($A$5:A194,A194))</f>
        <v/>
      </c>
      <c r="C194" s="49"/>
      <c r="D194" s="49"/>
      <c r="E194" s="51" t="str">
        <f>IF(C194="","",IFERROR(INDEX(Setup!$I$5:$I$15,MATCH(C194,Setup!$H$5:$H$15,0)),""))</f>
        <v/>
      </c>
      <c r="F194" s="52"/>
      <c r="G194" s="51" t="str">
        <f t="shared" si="6"/>
        <v/>
      </c>
      <c r="H194" s="51" t="str">
        <f t="shared" si="7"/>
        <v/>
      </c>
      <c r="I194" s="50" t="str">
        <f t="shared" si="8"/>
        <v/>
      </c>
    </row>
    <row r="195" spans="1:9">
      <c r="A195" s="49"/>
      <c r="B195" s="60" t="str">
        <f>IF(A195="","",COUNTIF($A$5:A195,A195))</f>
        <v/>
      </c>
      <c r="C195" s="49"/>
      <c r="D195" s="49"/>
      <c r="E195" s="51" t="str">
        <f>IF(C195="","",IFERROR(INDEX(Setup!$I$5:$I$15,MATCH(C195,Setup!$H$5:$H$15,0)),""))</f>
        <v/>
      </c>
      <c r="F195" s="52"/>
      <c r="G195" s="51" t="str">
        <f t="shared" si="6"/>
        <v/>
      </c>
      <c r="H195" s="51" t="str">
        <f t="shared" si="7"/>
        <v/>
      </c>
      <c r="I195" s="50" t="str">
        <f t="shared" si="8"/>
        <v/>
      </c>
    </row>
    <row r="196" spans="1:9">
      <c r="A196" s="49"/>
      <c r="B196" s="60" t="str">
        <f>IF(A196="","",COUNTIF($A$5:A196,A196))</f>
        <v/>
      </c>
      <c r="C196" s="49"/>
      <c r="D196" s="49"/>
      <c r="E196" s="51" t="str">
        <f>IF(C196="","",IFERROR(INDEX(Setup!$I$5:$I$15,MATCH(C196,Setup!$H$5:$H$15,0)),""))</f>
        <v/>
      </c>
      <c r="F196" s="52"/>
      <c r="G196" s="51" t="str">
        <f t="shared" si="6"/>
        <v/>
      </c>
      <c r="H196" s="51" t="str">
        <f t="shared" si="7"/>
        <v/>
      </c>
      <c r="I196" s="50" t="str">
        <f t="shared" si="8"/>
        <v/>
      </c>
    </row>
    <row r="197" spans="1:9">
      <c r="A197" s="49"/>
      <c r="B197" s="60" t="str">
        <f>IF(A197="","",COUNTIF($A$5:A197,A197))</f>
        <v/>
      </c>
      <c r="C197" s="49"/>
      <c r="D197" s="49"/>
      <c r="E197" s="51" t="str">
        <f>IF(C197="","",IFERROR(INDEX(Setup!$I$5:$I$15,MATCH(C197,Setup!$H$5:$H$15,0)),""))</f>
        <v/>
      </c>
      <c r="F197" s="52"/>
      <c r="G197" s="51" t="str">
        <f t="shared" ref="G197:G260" si="9">IF(C197="","",IF(F197&lt;&gt;"",F197,E197))</f>
        <v/>
      </c>
      <c r="H197" s="51" t="str">
        <f t="shared" ref="H197:H260" si="10">IF(OR(D197="",G197=""),"",D197*G197)</f>
        <v/>
      </c>
      <c r="I197" s="50" t="str">
        <f t="shared" ref="I197:I260" si="11">IF(OR(A197="",B197=""),"",VALUE(RIGHT(A197,3))*100+B197)</f>
        <v/>
      </c>
    </row>
    <row r="198" spans="1:9">
      <c r="A198" s="49"/>
      <c r="B198" s="60" t="str">
        <f>IF(A198="","",COUNTIF($A$5:A198,A198))</f>
        <v/>
      </c>
      <c r="C198" s="49"/>
      <c r="D198" s="49"/>
      <c r="E198" s="51" t="str">
        <f>IF(C198="","",IFERROR(INDEX(Setup!$I$5:$I$15,MATCH(C198,Setup!$H$5:$H$15,0)),""))</f>
        <v/>
      </c>
      <c r="F198" s="52"/>
      <c r="G198" s="51" t="str">
        <f t="shared" si="9"/>
        <v/>
      </c>
      <c r="H198" s="51" t="str">
        <f t="shared" si="10"/>
        <v/>
      </c>
      <c r="I198" s="50" t="str">
        <f t="shared" si="11"/>
        <v/>
      </c>
    </row>
    <row r="199" spans="1:9">
      <c r="A199" s="49"/>
      <c r="B199" s="60" t="str">
        <f>IF(A199="","",COUNTIF($A$5:A199,A199))</f>
        <v/>
      </c>
      <c r="C199" s="49"/>
      <c r="D199" s="49"/>
      <c r="E199" s="51" t="str">
        <f>IF(C199="","",IFERROR(INDEX(Setup!$I$5:$I$15,MATCH(C199,Setup!$H$5:$H$15,0)),""))</f>
        <v/>
      </c>
      <c r="F199" s="52"/>
      <c r="G199" s="51" t="str">
        <f t="shared" si="9"/>
        <v/>
      </c>
      <c r="H199" s="51" t="str">
        <f t="shared" si="10"/>
        <v/>
      </c>
      <c r="I199" s="50" t="str">
        <f t="shared" si="11"/>
        <v/>
      </c>
    </row>
    <row r="200" spans="1:9">
      <c r="A200" s="49"/>
      <c r="B200" s="60" t="str">
        <f>IF(A200="","",COUNTIF($A$5:A200,A200))</f>
        <v/>
      </c>
      <c r="C200" s="49"/>
      <c r="D200" s="49"/>
      <c r="E200" s="51" t="str">
        <f>IF(C200="","",IFERROR(INDEX(Setup!$I$5:$I$15,MATCH(C200,Setup!$H$5:$H$15,0)),""))</f>
        <v/>
      </c>
      <c r="F200" s="52"/>
      <c r="G200" s="51" t="str">
        <f t="shared" si="9"/>
        <v/>
      </c>
      <c r="H200" s="51" t="str">
        <f t="shared" si="10"/>
        <v/>
      </c>
      <c r="I200" s="50" t="str">
        <f t="shared" si="11"/>
        <v/>
      </c>
    </row>
    <row r="201" spans="1:9">
      <c r="A201" s="49"/>
      <c r="B201" s="60" t="str">
        <f>IF(A201="","",COUNTIF($A$5:A201,A201))</f>
        <v/>
      </c>
      <c r="C201" s="49"/>
      <c r="D201" s="49"/>
      <c r="E201" s="51" t="str">
        <f>IF(C201="","",IFERROR(INDEX(Setup!$I$5:$I$15,MATCH(C201,Setup!$H$5:$H$15,0)),""))</f>
        <v/>
      </c>
      <c r="F201" s="52"/>
      <c r="G201" s="51" t="str">
        <f t="shared" si="9"/>
        <v/>
      </c>
      <c r="H201" s="51" t="str">
        <f t="shared" si="10"/>
        <v/>
      </c>
      <c r="I201" s="50" t="str">
        <f t="shared" si="11"/>
        <v/>
      </c>
    </row>
    <row r="202" spans="1:9">
      <c r="A202" s="49"/>
      <c r="B202" s="60" t="str">
        <f>IF(A202="","",COUNTIF($A$5:A202,A202))</f>
        <v/>
      </c>
      <c r="C202" s="49"/>
      <c r="D202" s="49"/>
      <c r="E202" s="51" t="str">
        <f>IF(C202="","",IFERROR(INDEX(Setup!$I$5:$I$15,MATCH(C202,Setup!$H$5:$H$15,0)),""))</f>
        <v/>
      </c>
      <c r="F202" s="52"/>
      <c r="G202" s="51" t="str">
        <f t="shared" si="9"/>
        <v/>
      </c>
      <c r="H202" s="51" t="str">
        <f t="shared" si="10"/>
        <v/>
      </c>
      <c r="I202" s="50" t="str">
        <f t="shared" si="11"/>
        <v/>
      </c>
    </row>
    <row r="203" spans="1:9">
      <c r="A203" s="49"/>
      <c r="B203" s="60" t="str">
        <f>IF(A203="","",COUNTIF($A$5:A203,A203))</f>
        <v/>
      </c>
      <c r="C203" s="49"/>
      <c r="D203" s="49"/>
      <c r="E203" s="51" t="str">
        <f>IF(C203="","",IFERROR(INDEX(Setup!$I$5:$I$15,MATCH(C203,Setup!$H$5:$H$15,0)),""))</f>
        <v/>
      </c>
      <c r="F203" s="52"/>
      <c r="G203" s="51" t="str">
        <f t="shared" si="9"/>
        <v/>
      </c>
      <c r="H203" s="51" t="str">
        <f t="shared" si="10"/>
        <v/>
      </c>
      <c r="I203" s="50" t="str">
        <f t="shared" si="11"/>
        <v/>
      </c>
    </row>
    <row r="204" spans="1:9">
      <c r="A204" s="49"/>
      <c r="B204" s="60" t="str">
        <f>IF(A204="","",COUNTIF($A$5:A204,A204))</f>
        <v/>
      </c>
      <c r="C204" s="49"/>
      <c r="D204" s="49"/>
      <c r="E204" s="51" t="str">
        <f>IF(C204="","",IFERROR(INDEX(Setup!$I$5:$I$15,MATCH(C204,Setup!$H$5:$H$15,0)),""))</f>
        <v/>
      </c>
      <c r="F204" s="52"/>
      <c r="G204" s="51" t="str">
        <f t="shared" si="9"/>
        <v/>
      </c>
      <c r="H204" s="51" t="str">
        <f t="shared" si="10"/>
        <v/>
      </c>
      <c r="I204" s="50" t="str">
        <f t="shared" si="11"/>
        <v/>
      </c>
    </row>
    <row r="205" spans="1:9">
      <c r="A205" s="49"/>
      <c r="B205" s="60" t="str">
        <f>IF(A205="","",COUNTIF($A$5:A205,A205))</f>
        <v/>
      </c>
      <c r="C205" s="49"/>
      <c r="D205" s="49"/>
      <c r="E205" s="51" t="str">
        <f>IF(C205="","",IFERROR(INDEX(Setup!$I$5:$I$15,MATCH(C205,Setup!$H$5:$H$15,0)),""))</f>
        <v/>
      </c>
      <c r="F205" s="52"/>
      <c r="G205" s="51" t="str">
        <f t="shared" si="9"/>
        <v/>
      </c>
      <c r="H205" s="51" t="str">
        <f t="shared" si="10"/>
        <v/>
      </c>
      <c r="I205" s="50" t="str">
        <f t="shared" si="11"/>
        <v/>
      </c>
    </row>
    <row r="206" spans="1:9">
      <c r="A206" s="49"/>
      <c r="B206" s="60" t="str">
        <f>IF(A206="","",COUNTIF($A$5:A206,A206))</f>
        <v/>
      </c>
      <c r="C206" s="49"/>
      <c r="D206" s="49"/>
      <c r="E206" s="51" t="str">
        <f>IF(C206="","",IFERROR(INDEX(Setup!$I$5:$I$15,MATCH(C206,Setup!$H$5:$H$15,0)),""))</f>
        <v/>
      </c>
      <c r="F206" s="52"/>
      <c r="G206" s="51" t="str">
        <f t="shared" si="9"/>
        <v/>
      </c>
      <c r="H206" s="51" t="str">
        <f t="shared" si="10"/>
        <v/>
      </c>
      <c r="I206" s="50" t="str">
        <f t="shared" si="11"/>
        <v/>
      </c>
    </row>
    <row r="207" spans="1:9">
      <c r="A207" s="49"/>
      <c r="B207" s="60" t="str">
        <f>IF(A207="","",COUNTIF($A$5:A207,A207))</f>
        <v/>
      </c>
      <c r="C207" s="49"/>
      <c r="D207" s="49"/>
      <c r="E207" s="51" t="str">
        <f>IF(C207="","",IFERROR(INDEX(Setup!$I$5:$I$15,MATCH(C207,Setup!$H$5:$H$15,0)),""))</f>
        <v/>
      </c>
      <c r="F207" s="52"/>
      <c r="G207" s="51" t="str">
        <f t="shared" si="9"/>
        <v/>
      </c>
      <c r="H207" s="51" t="str">
        <f t="shared" si="10"/>
        <v/>
      </c>
      <c r="I207" s="50" t="str">
        <f t="shared" si="11"/>
        <v/>
      </c>
    </row>
    <row r="208" spans="1:9">
      <c r="A208" s="49"/>
      <c r="B208" s="60" t="str">
        <f>IF(A208="","",COUNTIF($A$5:A208,A208))</f>
        <v/>
      </c>
      <c r="C208" s="49"/>
      <c r="D208" s="49"/>
      <c r="E208" s="51" t="str">
        <f>IF(C208="","",IFERROR(INDEX(Setup!$I$5:$I$15,MATCH(C208,Setup!$H$5:$H$15,0)),""))</f>
        <v/>
      </c>
      <c r="F208" s="52"/>
      <c r="G208" s="51" t="str">
        <f t="shared" si="9"/>
        <v/>
      </c>
      <c r="H208" s="51" t="str">
        <f t="shared" si="10"/>
        <v/>
      </c>
      <c r="I208" s="50" t="str">
        <f t="shared" si="11"/>
        <v/>
      </c>
    </row>
    <row r="209" spans="1:9">
      <c r="A209" s="49"/>
      <c r="B209" s="60" t="str">
        <f>IF(A209="","",COUNTIF($A$5:A209,A209))</f>
        <v/>
      </c>
      <c r="C209" s="49"/>
      <c r="D209" s="49"/>
      <c r="E209" s="51" t="str">
        <f>IF(C209="","",IFERROR(INDEX(Setup!$I$5:$I$15,MATCH(C209,Setup!$H$5:$H$15,0)),""))</f>
        <v/>
      </c>
      <c r="F209" s="52"/>
      <c r="G209" s="51" t="str">
        <f t="shared" si="9"/>
        <v/>
      </c>
      <c r="H209" s="51" t="str">
        <f t="shared" si="10"/>
        <v/>
      </c>
      <c r="I209" s="50" t="str">
        <f t="shared" si="11"/>
        <v/>
      </c>
    </row>
    <row r="210" spans="1:9">
      <c r="A210" s="49"/>
      <c r="B210" s="60" t="str">
        <f>IF(A210="","",COUNTIF($A$5:A210,A210))</f>
        <v/>
      </c>
      <c r="C210" s="49"/>
      <c r="D210" s="49"/>
      <c r="E210" s="51" t="str">
        <f>IF(C210="","",IFERROR(INDEX(Setup!$I$5:$I$15,MATCH(C210,Setup!$H$5:$H$15,0)),""))</f>
        <v/>
      </c>
      <c r="F210" s="52"/>
      <c r="G210" s="51" t="str">
        <f t="shared" si="9"/>
        <v/>
      </c>
      <c r="H210" s="51" t="str">
        <f t="shared" si="10"/>
        <v/>
      </c>
      <c r="I210" s="50" t="str">
        <f t="shared" si="11"/>
        <v/>
      </c>
    </row>
    <row r="211" spans="1:9">
      <c r="A211" s="49"/>
      <c r="B211" s="60" t="str">
        <f>IF(A211="","",COUNTIF($A$5:A211,A211))</f>
        <v/>
      </c>
      <c r="C211" s="49"/>
      <c r="D211" s="49"/>
      <c r="E211" s="51" t="str">
        <f>IF(C211="","",IFERROR(INDEX(Setup!$I$5:$I$15,MATCH(C211,Setup!$H$5:$H$15,0)),""))</f>
        <v/>
      </c>
      <c r="F211" s="52"/>
      <c r="G211" s="51" t="str">
        <f t="shared" si="9"/>
        <v/>
      </c>
      <c r="H211" s="51" t="str">
        <f t="shared" si="10"/>
        <v/>
      </c>
      <c r="I211" s="50" t="str">
        <f t="shared" si="11"/>
        <v/>
      </c>
    </row>
    <row r="212" spans="1:9">
      <c r="A212" s="49"/>
      <c r="B212" s="60" t="str">
        <f>IF(A212="","",COUNTIF($A$5:A212,A212))</f>
        <v/>
      </c>
      <c r="C212" s="49"/>
      <c r="D212" s="49"/>
      <c r="E212" s="51" t="str">
        <f>IF(C212="","",IFERROR(INDEX(Setup!$I$5:$I$15,MATCH(C212,Setup!$H$5:$H$15,0)),""))</f>
        <v/>
      </c>
      <c r="F212" s="52"/>
      <c r="G212" s="51" t="str">
        <f t="shared" si="9"/>
        <v/>
      </c>
      <c r="H212" s="51" t="str">
        <f t="shared" si="10"/>
        <v/>
      </c>
      <c r="I212" s="50" t="str">
        <f t="shared" si="11"/>
        <v/>
      </c>
    </row>
    <row r="213" spans="1:9">
      <c r="A213" s="49"/>
      <c r="B213" s="60" t="str">
        <f>IF(A213="","",COUNTIF($A$5:A213,A213))</f>
        <v/>
      </c>
      <c r="C213" s="49"/>
      <c r="D213" s="49"/>
      <c r="E213" s="51" t="str">
        <f>IF(C213="","",IFERROR(INDEX(Setup!$I$5:$I$15,MATCH(C213,Setup!$H$5:$H$15,0)),""))</f>
        <v/>
      </c>
      <c r="F213" s="52"/>
      <c r="G213" s="51" t="str">
        <f t="shared" si="9"/>
        <v/>
      </c>
      <c r="H213" s="51" t="str">
        <f t="shared" si="10"/>
        <v/>
      </c>
      <c r="I213" s="50" t="str">
        <f t="shared" si="11"/>
        <v/>
      </c>
    </row>
    <row r="214" spans="1:9">
      <c r="A214" s="49"/>
      <c r="B214" s="60" t="str">
        <f>IF(A214="","",COUNTIF($A$5:A214,A214))</f>
        <v/>
      </c>
      <c r="C214" s="49"/>
      <c r="D214" s="49"/>
      <c r="E214" s="51" t="str">
        <f>IF(C214="","",IFERROR(INDEX(Setup!$I$5:$I$15,MATCH(C214,Setup!$H$5:$H$15,0)),""))</f>
        <v/>
      </c>
      <c r="F214" s="52"/>
      <c r="G214" s="51" t="str">
        <f t="shared" si="9"/>
        <v/>
      </c>
      <c r="H214" s="51" t="str">
        <f t="shared" si="10"/>
        <v/>
      </c>
      <c r="I214" s="50" t="str">
        <f t="shared" si="11"/>
        <v/>
      </c>
    </row>
    <row r="215" spans="1:9">
      <c r="A215" s="49"/>
      <c r="B215" s="60" t="str">
        <f>IF(A215="","",COUNTIF($A$5:A215,A215))</f>
        <v/>
      </c>
      <c r="C215" s="49"/>
      <c r="D215" s="49"/>
      <c r="E215" s="51" t="str">
        <f>IF(C215="","",IFERROR(INDEX(Setup!$I$5:$I$15,MATCH(C215,Setup!$H$5:$H$15,0)),""))</f>
        <v/>
      </c>
      <c r="F215" s="52"/>
      <c r="G215" s="51" t="str">
        <f t="shared" si="9"/>
        <v/>
      </c>
      <c r="H215" s="51" t="str">
        <f t="shared" si="10"/>
        <v/>
      </c>
      <c r="I215" s="50" t="str">
        <f t="shared" si="11"/>
        <v/>
      </c>
    </row>
    <row r="216" spans="1:9">
      <c r="A216" s="49"/>
      <c r="B216" s="60" t="str">
        <f>IF(A216="","",COUNTIF($A$5:A216,A216))</f>
        <v/>
      </c>
      <c r="C216" s="49"/>
      <c r="D216" s="49"/>
      <c r="E216" s="51" t="str">
        <f>IF(C216="","",IFERROR(INDEX(Setup!$I$5:$I$15,MATCH(C216,Setup!$H$5:$H$15,0)),""))</f>
        <v/>
      </c>
      <c r="F216" s="52"/>
      <c r="G216" s="51" t="str">
        <f t="shared" si="9"/>
        <v/>
      </c>
      <c r="H216" s="51" t="str">
        <f t="shared" si="10"/>
        <v/>
      </c>
      <c r="I216" s="50" t="str">
        <f t="shared" si="11"/>
        <v/>
      </c>
    </row>
    <row r="217" spans="1:9">
      <c r="A217" s="49"/>
      <c r="B217" s="60" t="str">
        <f>IF(A217="","",COUNTIF($A$5:A217,A217))</f>
        <v/>
      </c>
      <c r="C217" s="49"/>
      <c r="D217" s="49"/>
      <c r="E217" s="51" t="str">
        <f>IF(C217="","",IFERROR(INDEX(Setup!$I$5:$I$15,MATCH(C217,Setup!$H$5:$H$15,0)),""))</f>
        <v/>
      </c>
      <c r="F217" s="52"/>
      <c r="G217" s="51" t="str">
        <f t="shared" si="9"/>
        <v/>
      </c>
      <c r="H217" s="51" t="str">
        <f t="shared" si="10"/>
        <v/>
      </c>
      <c r="I217" s="50" t="str">
        <f t="shared" si="11"/>
        <v/>
      </c>
    </row>
    <row r="218" spans="1:9">
      <c r="A218" s="49"/>
      <c r="B218" s="60" t="str">
        <f>IF(A218="","",COUNTIF($A$5:A218,A218))</f>
        <v/>
      </c>
      <c r="C218" s="49"/>
      <c r="D218" s="49"/>
      <c r="E218" s="51" t="str">
        <f>IF(C218="","",IFERROR(INDEX(Setup!$I$5:$I$15,MATCH(C218,Setup!$H$5:$H$15,0)),""))</f>
        <v/>
      </c>
      <c r="F218" s="52"/>
      <c r="G218" s="51" t="str">
        <f t="shared" si="9"/>
        <v/>
      </c>
      <c r="H218" s="51" t="str">
        <f t="shared" si="10"/>
        <v/>
      </c>
      <c r="I218" s="50" t="str">
        <f t="shared" si="11"/>
        <v/>
      </c>
    </row>
    <row r="219" spans="1:9">
      <c r="A219" s="49"/>
      <c r="B219" s="60" t="str">
        <f>IF(A219="","",COUNTIF($A$5:A219,A219))</f>
        <v/>
      </c>
      <c r="C219" s="49"/>
      <c r="D219" s="49"/>
      <c r="E219" s="51" t="str">
        <f>IF(C219="","",IFERROR(INDEX(Setup!$I$5:$I$15,MATCH(C219,Setup!$H$5:$H$15,0)),""))</f>
        <v/>
      </c>
      <c r="F219" s="52"/>
      <c r="G219" s="51" t="str">
        <f t="shared" si="9"/>
        <v/>
      </c>
      <c r="H219" s="51" t="str">
        <f t="shared" si="10"/>
        <v/>
      </c>
      <c r="I219" s="50" t="str">
        <f t="shared" si="11"/>
        <v/>
      </c>
    </row>
    <row r="220" spans="1:9">
      <c r="A220" s="49"/>
      <c r="B220" s="60" t="str">
        <f>IF(A220="","",COUNTIF($A$5:A220,A220))</f>
        <v/>
      </c>
      <c r="C220" s="49"/>
      <c r="D220" s="49"/>
      <c r="E220" s="51" t="str">
        <f>IF(C220="","",IFERROR(INDEX(Setup!$I$5:$I$15,MATCH(C220,Setup!$H$5:$H$15,0)),""))</f>
        <v/>
      </c>
      <c r="F220" s="52"/>
      <c r="G220" s="51" t="str">
        <f t="shared" si="9"/>
        <v/>
      </c>
      <c r="H220" s="51" t="str">
        <f t="shared" si="10"/>
        <v/>
      </c>
      <c r="I220" s="50" t="str">
        <f t="shared" si="11"/>
        <v/>
      </c>
    </row>
    <row r="221" spans="1:9">
      <c r="A221" s="49"/>
      <c r="B221" s="60" t="str">
        <f>IF(A221="","",COUNTIF($A$5:A221,A221))</f>
        <v/>
      </c>
      <c r="C221" s="49"/>
      <c r="D221" s="49"/>
      <c r="E221" s="51" t="str">
        <f>IF(C221="","",IFERROR(INDEX(Setup!$I$5:$I$15,MATCH(C221,Setup!$H$5:$H$15,0)),""))</f>
        <v/>
      </c>
      <c r="F221" s="52"/>
      <c r="G221" s="51" t="str">
        <f t="shared" si="9"/>
        <v/>
      </c>
      <c r="H221" s="51" t="str">
        <f t="shared" si="10"/>
        <v/>
      </c>
      <c r="I221" s="50" t="str">
        <f t="shared" si="11"/>
        <v/>
      </c>
    </row>
    <row r="222" spans="1:9">
      <c r="A222" s="49"/>
      <c r="B222" s="60" t="str">
        <f>IF(A222="","",COUNTIF($A$5:A222,A222))</f>
        <v/>
      </c>
      <c r="C222" s="49"/>
      <c r="D222" s="49"/>
      <c r="E222" s="51" t="str">
        <f>IF(C222="","",IFERROR(INDEX(Setup!$I$5:$I$15,MATCH(C222,Setup!$H$5:$H$15,0)),""))</f>
        <v/>
      </c>
      <c r="F222" s="52"/>
      <c r="G222" s="51" t="str">
        <f t="shared" si="9"/>
        <v/>
      </c>
      <c r="H222" s="51" t="str">
        <f t="shared" si="10"/>
        <v/>
      </c>
      <c r="I222" s="50" t="str">
        <f t="shared" si="11"/>
        <v/>
      </c>
    </row>
    <row r="223" spans="1:9">
      <c r="A223" s="49"/>
      <c r="B223" s="60" t="str">
        <f>IF(A223="","",COUNTIF($A$5:A223,A223))</f>
        <v/>
      </c>
      <c r="C223" s="49"/>
      <c r="D223" s="49"/>
      <c r="E223" s="51" t="str">
        <f>IF(C223="","",IFERROR(INDEX(Setup!$I$5:$I$15,MATCH(C223,Setup!$H$5:$H$15,0)),""))</f>
        <v/>
      </c>
      <c r="F223" s="52"/>
      <c r="G223" s="51" t="str">
        <f t="shared" si="9"/>
        <v/>
      </c>
      <c r="H223" s="51" t="str">
        <f t="shared" si="10"/>
        <v/>
      </c>
      <c r="I223" s="50" t="str">
        <f t="shared" si="11"/>
        <v/>
      </c>
    </row>
    <row r="224" spans="1:9">
      <c r="A224" s="49"/>
      <c r="B224" s="60" t="str">
        <f>IF(A224="","",COUNTIF($A$5:A224,A224))</f>
        <v/>
      </c>
      <c r="C224" s="49"/>
      <c r="D224" s="49"/>
      <c r="E224" s="51" t="str">
        <f>IF(C224="","",IFERROR(INDEX(Setup!$I$5:$I$15,MATCH(C224,Setup!$H$5:$H$15,0)),""))</f>
        <v/>
      </c>
      <c r="F224" s="52"/>
      <c r="G224" s="51" t="str">
        <f t="shared" si="9"/>
        <v/>
      </c>
      <c r="H224" s="51" t="str">
        <f t="shared" si="10"/>
        <v/>
      </c>
      <c r="I224" s="50" t="str">
        <f t="shared" si="11"/>
        <v/>
      </c>
    </row>
    <row r="225" spans="1:9">
      <c r="A225" s="49"/>
      <c r="B225" s="60" t="str">
        <f>IF(A225="","",COUNTIF($A$5:A225,A225))</f>
        <v/>
      </c>
      <c r="C225" s="49"/>
      <c r="D225" s="49"/>
      <c r="E225" s="51" t="str">
        <f>IF(C225="","",IFERROR(INDEX(Setup!$I$5:$I$15,MATCH(C225,Setup!$H$5:$H$15,0)),""))</f>
        <v/>
      </c>
      <c r="F225" s="52"/>
      <c r="G225" s="51" t="str">
        <f t="shared" si="9"/>
        <v/>
      </c>
      <c r="H225" s="51" t="str">
        <f t="shared" si="10"/>
        <v/>
      </c>
      <c r="I225" s="50" t="str">
        <f t="shared" si="11"/>
        <v/>
      </c>
    </row>
    <row r="226" spans="1:9">
      <c r="A226" s="49"/>
      <c r="B226" s="60" t="str">
        <f>IF(A226="","",COUNTIF($A$5:A226,A226))</f>
        <v/>
      </c>
      <c r="C226" s="49"/>
      <c r="D226" s="49"/>
      <c r="E226" s="51" t="str">
        <f>IF(C226="","",IFERROR(INDEX(Setup!$I$5:$I$15,MATCH(C226,Setup!$H$5:$H$15,0)),""))</f>
        <v/>
      </c>
      <c r="F226" s="52"/>
      <c r="G226" s="51" t="str">
        <f t="shared" si="9"/>
        <v/>
      </c>
      <c r="H226" s="51" t="str">
        <f t="shared" si="10"/>
        <v/>
      </c>
      <c r="I226" s="50" t="str">
        <f t="shared" si="11"/>
        <v/>
      </c>
    </row>
    <row r="227" spans="1:9">
      <c r="A227" s="49"/>
      <c r="B227" s="60" t="str">
        <f>IF(A227="","",COUNTIF($A$5:A227,A227))</f>
        <v/>
      </c>
      <c r="C227" s="49"/>
      <c r="D227" s="49"/>
      <c r="E227" s="51" t="str">
        <f>IF(C227="","",IFERROR(INDEX(Setup!$I$5:$I$15,MATCH(C227,Setup!$H$5:$H$15,0)),""))</f>
        <v/>
      </c>
      <c r="F227" s="52"/>
      <c r="G227" s="51" t="str">
        <f t="shared" si="9"/>
        <v/>
      </c>
      <c r="H227" s="51" t="str">
        <f t="shared" si="10"/>
        <v/>
      </c>
      <c r="I227" s="50" t="str">
        <f t="shared" si="11"/>
        <v/>
      </c>
    </row>
    <row r="228" spans="1:9">
      <c r="A228" s="49"/>
      <c r="B228" s="60" t="str">
        <f>IF(A228="","",COUNTIF($A$5:A228,A228))</f>
        <v/>
      </c>
      <c r="C228" s="49"/>
      <c r="D228" s="49"/>
      <c r="E228" s="51" t="str">
        <f>IF(C228="","",IFERROR(INDEX(Setup!$I$5:$I$15,MATCH(C228,Setup!$H$5:$H$15,0)),""))</f>
        <v/>
      </c>
      <c r="F228" s="52"/>
      <c r="G228" s="51" t="str">
        <f t="shared" si="9"/>
        <v/>
      </c>
      <c r="H228" s="51" t="str">
        <f t="shared" si="10"/>
        <v/>
      </c>
      <c r="I228" s="50" t="str">
        <f t="shared" si="11"/>
        <v/>
      </c>
    </row>
    <row r="229" spans="1:9">
      <c r="A229" s="49"/>
      <c r="B229" s="60" t="str">
        <f>IF(A229="","",COUNTIF($A$5:A229,A229))</f>
        <v/>
      </c>
      <c r="C229" s="49"/>
      <c r="D229" s="49"/>
      <c r="E229" s="51" t="str">
        <f>IF(C229="","",IFERROR(INDEX(Setup!$I$5:$I$15,MATCH(C229,Setup!$H$5:$H$15,0)),""))</f>
        <v/>
      </c>
      <c r="F229" s="52"/>
      <c r="G229" s="51" t="str">
        <f t="shared" si="9"/>
        <v/>
      </c>
      <c r="H229" s="51" t="str">
        <f t="shared" si="10"/>
        <v/>
      </c>
      <c r="I229" s="50" t="str">
        <f t="shared" si="11"/>
        <v/>
      </c>
    </row>
    <row r="230" spans="1:9">
      <c r="A230" s="49"/>
      <c r="B230" s="60" t="str">
        <f>IF(A230="","",COUNTIF($A$5:A230,A230))</f>
        <v/>
      </c>
      <c r="C230" s="49"/>
      <c r="D230" s="49"/>
      <c r="E230" s="51" t="str">
        <f>IF(C230="","",IFERROR(INDEX(Setup!$I$5:$I$15,MATCH(C230,Setup!$H$5:$H$15,0)),""))</f>
        <v/>
      </c>
      <c r="F230" s="52"/>
      <c r="G230" s="51" t="str">
        <f t="shared" si="9"/>
        <v/>
      </c>
      <c r="H230" s="51" t="str">
        <f t="shared" si="10"/>
        <v/>
      </c>
      <c r="I230" s="50" t="str">
        <f t="shared" si="11"/>
        <v/>
      </c>
    </row>
    <row r="231" spans="1:9">
      <c r="A231" s="49"/>
      <c r="B231" s="60" t="str">
        <f>IF(A231="","",COUNTIF($A$5:A231,A231))</f>
        <v/>
      </c>
      <c r="C231" s="49"/>
      <c r="D231" s="49"/>
      <c r="E231" s="51" t="str">
        <f>IF(C231="","",IFERROR(INDEX(Setup!$I$5:$I$15,MATCH(C231,Setup!$H$5:$H$15,0)),""))</f>
        <v/>
      </c>
      <c r="F231" s="52"/>
      <c r="G231" s="51" t="str">
        <f t="shared" si="9"/>
        <v/>
      </c>
      <c r="H231" s="51" t="str">
        <f t="shared" si="10"/>
        <v/>
      </c>
      <c r="I231" s="50" t="str">
        <f t="shared" si="11"/>
        <v/>
      </c>
    </row>
    <row r="232" spans="1:9">
      <c r="A232" s="49"/>
      <c r="B232" s="60" t="str">
        <f>IF(A232="","",COUNTIF($A$5:A232,A232))</f>
        <v/>
      </c>
      <c r="C232" s="49"/>
      <c r="D232" s="49"/>
      <c r="E232" s="51" t="str">
        <f>IF(C232="","",IFERROR(INDEX(Setup!$I$5:$I$15,MATCH(C232,Setup!$H$5:$H$15,0)),""))</f>
        <v/>
      </c>
      <c r="F232" s="52"/>
      <c r="G232" s="51" t="str">
        <f t="shared" si="9"/>
        <v/>
      </c>
      <c r="H232" s="51" t="str">
        <f t="shared" si="10"/>
        <v/>
      </c>
      <c r="I232" s="50" t="str">
        <f t="shared" si="11"/>
        <v/>
      </c>
    </row>
    <row r="233" spans="1:9">
      <c r="A233" s="49"/>
      <c r="B233" s="60" t="str">
        <f>IF(A233="","",COUNTIF($A$5:A233,A233))</f>
        <v/>
      </c>
      <c r="C233" s="49"/>
      <c r="D233" s="49"/>
      <c r="E233" s="51" t="str">
        <f>IF(C233="","",IFERROR(INDEX(Setup!$I$5:$I$15,MATCH(C233,Setup!$H$5:$H$15,0)),""))</f>
        <v/>
      </c>
      <c r="F233" s="52"/>
      <c r="G233" s="51" t="str">
        <f t="shared" si="9"/>
        <v/>
      </c>
      <c r="H233" s="51" t="str">
        <f t="shared" si="10"/>
        <v/>
      </c>
      <c r="I233" s="50" t="str">
        <f t="shared" si="11"/>
        <v/>
      </c>
    </row>
    <row r="234" spans="1:9">
      <c r="A234" s="49"/>
      <c r="B234" s="60" t="str">
        <f>IF(A234="","",COUNTIF($A$5:A234,A234))</f>
        <v/>
      </c>
      <c r="C234" s="49"/>
      <c r="D234" s="49"/>
      <c r="E234" s="51" t="str">
        <f>IF(C234="","",IFERROR(INDEX(Setup!$I$5:$I$15,MATCH(C234,Setup!$H$5:$H$15,0)),""))</f>
        <v/>
      </c>
      <c r="F234" s="52"/>
      <c r="G234" s="51" t="str">
        <f t="shared" si="9"/>
        <v/>
      </c>
      <c r="H234" s="51" t="str">
        <f t="shared" si="10"/>
        <v/>
      </c>
      <c r="I234" s="50" t="str">
        <f t="shared" si="11"/>
        <v/>
      </c>
    </row>
    <row r="235" spans="1:9">
      <c r="A235" s="49"/>
      <c r="B235" s="60" t="str">
        <f>IF(A235="","",COUNTIF($A$5:A235,A235))</f>
        <v/>
      </c>
      <c r="C235" s="49"/>
      <c r="D235" s="49"/>
      <c r="E235" s="51" t="str">
        <f>IF(C235="","",IFERROR(INDEX(Setup!$I$5:$I$15,MATCH(C235,Setup!$H$5:$H$15,0)),""))</f>
        <v/>
      </c>
      <c r="F235" s="52"/>
      <c r="G235" s="51" t="str">
        <f t="shared" si="9"/>
        <v/>
      </c>
      <c r="H235" s="51" t="str">
        <f t="shared" si="10"/>
        <v/>
      </c>
      <c r="I235" s="50" t="str">
        <f t="shared" si="11"/>
        <v/>
      </c>
    </row>
    <row r="236" spans="1:9">
      <c r="A236" s="49"/>
      <c r="B236" s="60" t="str">
        <f>IF(A236="","",COUNTIF($A$5:A236,A236))</f>
        <v/>
      </c>
      <c r="C236" s="49"/>
      <c r="D236" s="49"/>
      <c r="E236" s="51" t="str">
        <f>IF(C236="","",IFERROR(INDEX(Setup!$I$5:$I$15,MATCH(C236,Setup!$H$5:$H$15,0)),""))</f>
        <v/>
      </c>
      <c r="F236" s="52"/>
      <c r="G236" s="51" t="str">
        <f t="shared" si="9"/>
        <v/>
      </c>
      <c r="H236" s="51" t="str">
        <f t="shared" si="10"/>
        <v/>
      </c>
      <c r="I236" s="50" t="str">
        <f t="shared" si="11"/>
        <v/>
      </c>
    </row>
    <row r="237" spans="1:9">
      <c r="A237" s="49"/>
      <c r="B237" s="60" t="str">
        <f>IF(A237="","",COUNTIF($A$5:A237,A237))</f>
        <v/>
      </c>
      <c r="C237" s="49"/>
      <c r="D237" s="49"/>
      <c r="E237" s="51" t="str">
        <f>IF(C237="","",IFERROR(INDEX(Setup!$I$5:$I$15,MATCH(C237,Setup!$H$5:$H$15,0)),""))</f>
        <v/>
      </c>
      <c r="F237" s="52"/>
      <c r="G237" s="51" t="str">
        <f t="shared" si="9"/>
        <v/>
      </c>
      <c r="H237" s="51" t="str">
        <f t="shared" si="10"/>
        <v/>
      </c>
      <c r="I237" s="50" t="str">
        <f t="shared" si="11"/>
        <v/>
      </c>
    </row>
    <row r="238" spans="1:9">
      <c r="A238" s="49"/>
      <c r="B238" s="60" t="str">
        <f>IF(A238="","",COUNTIF($A$5:A238,A238))</f>
        <v/>
      </c>
      <c r="C238" s="49"/>
      <c r="D238" s="49"/>
      <c r="E238" s="51" t="str">
        <f>IF(C238="","",IFERROR(INDEX(Setup!$I$5:$I$15,MATCH(C238,Setup!$H$5:$H$15,0)),""))</f>
        <v/>
      </c>
      <c r="F238" s="52"/>
      <c r="G238" s="51" t="str">
        <f t="shared" si="9"/>
        <v/>
      </c>
      <c r="H238" s="51" t="str">
        <f t="shared" si="10"/>
        <v/>
      </c>
      <c r="I238" s="50" t="str">
        <f t="shared" si="11"/>
        <v/>
      </c>
    </row>
    <row r="239" spans="1:9">
      <c r="A239" s="49"/>
      <c r="B239" s="60" t="str">
        <f>IF(A239="","",COUNTIF($A$5:A239,A239))</f>
        <v/>
      </c>
      <c r="C239" s="49"/>
      <c r="D239" s="49"/>
      <c r="E239" s="51" t="str">
        <f>IF(C239="","",IFERROR(INDEX(Setup!$I$5:$I$15,MATCH(C239,Setup!$H$5:$H$15,0)),""))</f>
        <v/>
      </c>
      <c r="F239" s="52"/>
      <c r="G239" s="51" t="str">
        <f t="shared" si="9"/>
        <v/>
      </c>
      <c r="H239" s="51" t="str">
        <f t="shared" si="10"/>
        <v/>
      </c>
      <c r="I239" s="50" t="str">
        <f t="shared" si="11"/>
        <v/>
      </c>
    </row>
    <row r="240" spans="1:9">
      <c r="A240" s="49"/>
      <c r="B240" s="60" t="str">
        <f>IF(A240="","",COUNTIF($A$5:A240,A240))</f>
        <v/>
      </c>
      <c r="C240" s="49"/>
      <c r="D240" s="49"/>
      <c r="E240" s="51" t="str">
        <f>IF(C240="","",IFERROR(INDEX(Setup!$I$5:$I$15,MATCH(C240,Setup!$H$5:$H$15,0)),""))</f>
        <v/>
      </c>
      <c r="F240" s="52"/>
      <c r="G240" s="51" t="str">
        <f t="shared" si="9"/>
        <v/>
      </c>
      <c r="H240" s="51" t="str">
        <f t="shared" si="10"/>
        <v/>
      </c>
      <c r="I240" s="50" t="str">
        <f t="shared" si="11"/>
        <v/>
      </c>
    </row>
    <row r="241" spans="1:9">
      <c r="A241" s="49"/>
      <c r="B241" s="60" t="str">
        <f>IF(A241="","",COUNTIF($A$5:A241,A241))</f>
        <v/>
      </c>
      <c r="C241" s="49"/>
      <c r="D241" s="49"/>
      <c r="E241" s="51" t="str">
        <f>IF(C241="","",IFERROR(INDEX(Setup!$I$5:$I$15,MATCH(C241,Setup!$H$5:$H$15,0)),""))</f>
        <v/>
      </c>
      <c r="F241" s="52"/>
      <c r="G241" s="51" t="str">
        <f t="shared" si="9"/>
        <v/>
      </c>
      <c r="H241" s="51" t="str">
        <f t="shared" si="10"/>
        <v/>
      </c>
      <c r="I241" s="50" t="str">
        <f t="shared" si="11"/>
        <v/>
      </c>
    </row>
    <row r="242" spans="1:9">
      <c r="A242" s="49"/>
      <c r="B242" s="60" t="str">
        <f>IF(A242="","",COUNTIF($A$5:A242,A242))</f>
        <v/>
      </c>
      <c r="C242" s="49"/>
      <c r="D242" s="49"/>
      <c r="E242" s="51" t="str">
        <f>IF(C242="","",IFERROR(INDEX(Setup!$I$5:$I$15,MATCH(C242,Setup!$H$5:$H$15,0)),""))</f>
        <v/>
      </c>
      <c r="F242" s="52"/>
      <c r="G242" s="51" t="str">
        <f t="shared" si="9"/>
        <v/>
      </c>
      <c r="H242" s="51" t="str">
        <f t="shared" si="10"/>
        <v/>
      </c>
      <c r="I242" s="50" t="str">
        <f t="shared" si="11"/>
        <v/>
      </c>
    </row>
    <row r="243" spans="1:9">
      <c r="A243" s="49"/>
      <c r="B243" s="60" t="str">
        <f>IF(A243="","",COUNTIF($A$5:A243,A243))</f>
        <v/>
      </c>
      <c r="C243" s="49"/>
      <c r="D243" s="49"/>
      <c r="E243" s="51" t="str">
        <f>IF(C243="","",IFERROR(INDEX(Setup!$I$5:$I$15,MATCH(C243,Setup!$H$5:$H$15,0)),""))</f>
        <v/>
      </c>
      <c r="F243" s="52"/>
      <c r="G243" s="51" t="str">
        <f t="shared" si="9"/>
        <v/>
      </c>
      <c r="H243" s="51" t="str">
        <f t="shared" si="10"/>
        <v/>
      </c>
      <c r="I243" s="50" t="str">
        <f t="shared" si="11"/>
        <v/>
      </c>
    </row>
    <row r="244" spans="1:9">
      <c r="A244" s="49"/>
      <c r="B244" s="60" t="str">
        <f>IF(A244="","",COUNTIF($A$5:A244,A244))</f>
        <v/>
      </c>
      <c r="C244" s="49"/>
      <c r="D244" s="49"/>
      <c r="E244" s="51" t="str">
        <f>IF(C244="","",IFERROR(INDEX(Setup!$I$5:$I$15,MATCH(C244,Setup!$H$5:$H$15,0)),""))</f>
        <v/>
      </c>
      <c r="F244" s="52"/>
      <c r="G244" s="51" t="str">
        <f t="shared" si="9"/>
        <v/>
      </c>
      <c r="H244" s="51" t="str">
        <f t="shared" si="10"/>
        <v/>
      </c>
      <c r="I244" s="50" t="str">
        <f t="shared" si="11"/>
        <v/>
      </c>
    </row>
    <row r="245" spans="1:9">
      <c r="A245" s="49"/>
      <c r="B245" s="60" t="str">
        <f>IF(A245="","",COUNTIF($A$5:A245,A245))</f>
        <v/>
      </c>
      <c r="C245" s="49"/>
      <c r="D245" s="49"/>
      <c r="E245" s="51" t="str">
        <f>IF(C245="","",IFERROR(INDEX(Setup!$I$5:$I$15,MATCH(C245,Setup!$H$5:$H$15,0)),""))</f>
        <v/>
      </c>
      <c r="F245" s="52"/>
      <c r="G245" s="51" t="str">
        <f t="shared" si="9"/>
        <v/>
      </c>
      <c r="H245" s="51" t="str">
        <f t="shared" si="10"/>
        <v/>
      </c>
      <c r="I245" s="50" t="str">
        <f t="shared" si="11"/>
        <v/>
      </c>
    </row>
    <row r="246" spans="1:9">
      <c r="A246" s="49"/>
      <c r="B246" s="60" t="str">
        <f>IF(A246="","",COUNTIF($A$5:A246,A246))</f>
        <v/>
      </c>
      <c r="C246" s="49"/>
      <c r="D246" s="49"/>
      <c r="E246" s="51" t="str">
        <f>IF(C246="","",IFERROR(INDEX(Setup!$I$5:$I$15,MATCH(C246,Setup!$H$5:$H$15,0)),""))</f>
        <v/>
      </c>
      <c r="F246" s="52"/>
      <c r="G246" s="51" t="str">
        <f t="shared" si="9"/>
        <v/>
      </c>
      <c r="H246" s="51" t="str">
        <f t="shared" si="10"/>
        <v/>
      </c>
      <c r="I246" s="50" t="str">
        <f t="shared" si="11"/>
        <v/>
      </c>
    </row>
    <row r="247" spans="1:9">
      <c r="A247" s="49"/>
      <c r="B247" s="60" t="str">
        <f>IF(A247="","",COUNTIF($A$5:A247,A247))</f>
        <v/>
      </c>
      <c r="C247" s="49"/>
      <c r="D247" s="49"/>
      <c r="E247" s="51" t="str">
        <f>IF(C247="","",IFERROR(INDEX(Setup!$I$5:$I$15,MATCH(C247,Setup!$H$5:$H$15,0)),""))</f>
        <v/>
      </c>
      <c r="F247" s="52"/>
      <c r="G247" s="51" t="str">
        <f t="shared" si="9"/>
        <v/>
      </c>
      <c r="H247" s="51" t="str">
        <f t="shared" si="10"/>
        <v/>
      </c>
      <c r="I247" s="50" t="str">
        <f t="shared" si="11"/>
        <v/>
      </c>
    </row>
    <row r="248" spans="1:9">
      <c r="A248" s="49"/>
      <c r="B248" s="60" t="str">
        <f>IF(A248="","",COUNTIF($A$5:A248,A248))</f>
        <v/>
      </c>
      <c r="C248" s="49"/>
      <c r="D248" s="49"/>
      <c r="E248" s="51" t="str">
        <f>IF(C248="","",IFERROR(INDEX(Setup!$I$5:$I$15,MATCH(C248,Setup!$H$5:$H$15,0)),""))</f>
        <v/>
      </c>
      <c r="F248" s="52"/>
      <c r="G248" s="51" t="str">
        <f t="shared" si="9"/>
        <v/>
      </c>
      <c r="H248" s="51" t="str">
        <f t="shared" si="10"/>
        <v/>
      </c>
      <c r="I248" s="50" t="str">
        <f t="shared" si="11"/>
        <v/>
      </c>
    </row>
    <row r="249" spans="1:9">
      <c r="A249" s="49"/>
      <c r="B249" s="60" t="str">
        <f>IF(A249="","",COUNTIF($A$5:A249,A249))</f>
        <v/>
      </c>
      <c r="C249" s="49"/>
      <c r="D249" s="49"/>
      <c r="E249" s="51" t="str">
        <f>IF(C249="","",IFERROR(INDEX(Setup!$I$5:$I$15,MATCH(C249,Setup!$H$5:$H$15,0)),""))</f>
        <v/>
      </c>
      <c r="F249" s="52"/>
      <c r="G249" s="51" t="str">
        <f t="shared" si="9"/>
        <v/>
      </c>
      <c r="H249" s="51" t="str">
        <f t="shared" si="10"/>
        <v/>
      </c>
      <c r="I249" s="50" t="str">
        <f t="shared" si="11"/>
        <v/>
      </c>
    </row>
    <row r="250" spans="1:9">
      <c r="A250" s="49"/>
      <c r="B250" s="60" t="str">
        <f>IF(A250="","",COUNTIF($A$5:A250,A250))</f>
        <v/>
      </c>
      <c r="C250" s="49"/>
      <c r="D250" s="49"/>
      <c r="E250" s="51" t="str">
        <f>IF(C250="","",IFERROR(INDEX(Setup!$I$5:$I$15,MATCH(C250,Setup!$H$5:$H$15,0)),""))</f>
        <v/>
      </c>
      <c r="F250" s="52"/>
      <c r="G250" s="51" t="str">
        <f t="shared" si="9"/>
        <v/>
      </c>
      <c r="H250" s="51" t="str">
        <f t="shared" si="10"/>
        <v/>
      </c>
      <c r="I250" s="50" t="str">
        <f t="shared" si="11"/>
        <v/>
      </c>
    </row>
    <row r="251" spans="1:9">
      <c r="A251" s="49"/>
      <c r="B251" s="60" t="str">
        <f>IF(A251="","",COUNTIF($A$5:A251,A251))</f>
        <v/>
      </c>
      <c r="C251" s="49"/>
      <c r="D251" s="49"/>
      <c r="E251" s="51" t="str">
        <f>IF(C251="","",IFERROR(INDEX(Setup!$I$5:$I$15,MATCH(C251,Setup!$H$5:$H$15,0)),""))</f>
        <v/>
      </c>
      <c r="F251" s="52"/>
      <c r="G251" s="51" t="str">
        <f t="shared" si="9"/>
        <v/>
      </c>
      <c r="H251" s="51" t="str">
        <f t="shared" si="10"/>
        <v/>
      </c>
      <c r="I251" s="50" t="str">
        <f t="shared" si="11"/>
        <v/>
      </c>
    </row>
    <row r="252" spans="1:9">
      <c r="A252" s="49"/>
      <c r="B252" s="60" t="str">
        <f>IF(A252="","",COUNTIF($A$5:A252,A252))</f>
        <v/>
      </c>
      <c r="C252" s="49"/>
      <c r="D252" s="49"/>
      <c r="E252" s="51" t="str">
        <f>IF(C252="","",IFERROR(INDEX(Setup!$I$5:$I$15,MATCH(C252,Setup!$H$5:$H$15,0)),""))</f>
        <v/>
      </c>
      <c r="F252" s="52"/>
      <c r="G252" s="51" t="str">
        <f t="shared" si="9"/>
        <v/>
      </c>
      <c r="H252" s="51" t="str">
        <f t="shared" si="10"/>
        <v/>
      </c>
      <c r="I252" s="50" t="str">
        <f t="shared" si="11"/>
        <v/>
      </c>
    </row>
    <row r="253" spans="1:9">
      <c r="A253" s="49"/>
      <c r="B253" s="60" t="str">
        <f>IF(A253="","",COUNTIF($A$5:A253,A253))</f>
        <v/>
      </c>
      <c r="C253" s="49"/>
      <c r="D253" s="49"/>
      <c r="E253" s="51" t="str">
        <f>IF(C253="","",IFERROR(INDEX(Setup!$I$5:$I$15,MATCH(C253,Setup!$H$5:$H$15,0)),""))</f>
        <v/>
      </c>
      <c r="F253" s="52"/>
      <c r="G253" s="51" t="str">
        <f t="shared" si="9"/>
        <v/>
      </c>
      <c r="H253" s="51" t="str">
        <f t="shared" si="10"/>
        <v/>
      </c>
      <c r="I253" s="50" t="str">
        <f t="shared" si="11"/>
        <v/>
      </c>
    </row>
    <row r="254" spans="1:9">
      <c r="A254" s="49"/>
      <c r="B254" s="60" t="str">
        <f>IF(A254="","",COUNTIF($A$5:A254,A254))</f>
        <v/>
      </c>
      <c r="C254" s="49"/>
      <c r="D254" s="49"/>
      <c r="E254" s="51" t="str">
        <f>IF(C254="","",IFERROR(INDEX(Setup!$I$5:$I$15,MATCH(C254,Setup!$H$5:$H$15,0)),""))</f>
        <v/>
      </c>
      <c r="F254" s="52"/>
      <c r="G254" s="51" t="str">
        <f t="shared" si="9"/>
        <v/>
      </c>
      <c r="H254" s="51" t="str">
        <f t="shared" si="10"/>
        <v/>
      </c>
      <c r="I254" s="50" t="str">
        <f t="shared" si="11"/>
        <v/>
      </c>
    </row>
    <row r="255" spans="1:9">
      <c r="A255" s="49"/>
      <c r="B255" s="60" t="str">
        <f>IF(A255="","",COUNTIF($A$5:A255,A255))</f>
        <v/>
      </c>
      <c r="C255" s="49"/>
      <c r="D255" s="49"/>
      <c r="E255" s="51" t="str">
        <f>IF(C255="","",IFERROR(INDEX(Setup!$I$5:$I$15,MATCH(C255,Setup!$H$5:$H$15,0)),""))</f>
        <v/>
      </c>
      <c r="F255" s="52"/>
      <c r="G255" s="51" t="str">
        <f t="shared" si="9"/>
        <v/>
      </c>
      <c r="H255" s="51" t="str">
        <f t="shared" si="10"/>
        <v/>
      </c>
      <c r="I255" s="50" t="str">
        <f t="shared" si="11"/>
        <v/>
      </c>
    </row>
    <row r="256" spans="1:9">
      <c r="A256" s="49"/>
      <c r="B256" s="60" t="str">
        <f>IF(A256="","",COUNTIF($A$5:A256,A256))</f>
        <v/>
      </c>
      <c r="C256" s="49"/>
      <c r="D256" s="49"/>
      <c r="E256" s="51" t="str">
        <f>IF(C256="","",IFERROR(INDEX(Setup!$I$5:$I$15,MATCH(C256,Setup!$H$5:$H$15,0)),""))</f>
        <v/>
      </c>
      <c r="F256" s="52"/>
      <c r="G256" s="51" t="str">
        <f t="shared" si="9"/>
        <v/>
      </c>
      <c r="H256" s="51" t="str">
        <f t="shared" si="10"/>
        <v/>
      </c>
      <c r="I256" s="50" t="str">
        <f t="shared" si="11"/>
        <v/>
      </c>
    </row>
    <row r="257" spans="1:9">
      <c r="A257" s="49"/>
      <c r="B257" s="60" t="str">
        <f>IF(A257="","",COUNTIF($A$5:A257,A257))</f>
        <v/>
      </c>
      <c r="C257" s="49"/>
      <c r="D257" s="49"/>
      <c r="E257" s="51" t="str">
        <f>IF(C257="","",IFERROR(INDEX(Setup!$I$5:$I$15,MATCH(C257,Setup!$H$5:$H$15,0)),""))</f>
        <v/>
      </c>
      <c r="F257" s="52"/>
      <c r="G257" s="51" t="str">
        <f t="shared" si="9"/>
        <v/>
      </c>
      <c r="H257" s="51" t="str">
        <f t="shared" si="10"/>
        <v/>
      </c>
      <c r="I257" s="50" t="str">
        <f t="shared" si="11"/>
        <v/>
      </c>
    </row>
    <row r="258" spans="1:9">
      <c r="A258" s="49"/>
      <c r="B258" s="60" t="str">
        <f>IF(A258="","",COUNTIF($A$5:A258,A258))</f>
        <v/>
      </c>
      <c r="C258" s="49"/>
      <c r="D258" s="49"/>
      <c r="E258" s="51" t="str">
        <f>IF(C258="","",IFERROR(INDEX(Setup!$I$5:$I$15,MATCH(C258,Setup!$H$5:$H$15,0)),""))</f>
        <v/>
      </c>
      <c r="F258" s="52"/>
      <c r="G258" s="51" t="str">
        <f t="shared" si="9"/>
        <v/>
      </c>
      <c r="H258" s="51" t="str">
        <f t="shared" si="10"/>
        <v/>
      </c>
      <c r="I258" s="50" t="str">
        <f t="shared" si="11"/>
        <v/>
      </c>
    </row>
    <row r="259" spans="1:9">
      <c r="A259" s="49"/>
      <c r="B259" s="60" t="str">
        <f>IF(A259="","",COUNTIF($A$5:A259,A259))</f>
        <v/>
      </c>
      <c r="C259" s="49"/>
      <c r="D259" s="49"/>
      <c r="E259" s="51" t="str">
        <f>IF(C259="","",IFERROR(INDEX(Setup!$I$5:$I$15,MATCH(C259,Setup!$H$5:$H$15,0)),""))</f>
        <v/>
      </c>
      <c r="F259" s="52"/>
      <c r="G259" s="51" t="str">
        <f t="shared" si="9"/>
        <v/>
      </c>
      <c r="H259" s="51" t="str">
        <f t="shared" si="10"/>
        <v/>
      </c>
      <c r="I259" s="50" t="str">
        <f t="shared" si="11"/>
        <v/>
      </c>
    </row>
    <row r="260" spans="1:9">
      <c r="A260" s="49"/>
      <c r="B260" s="60" t="str">
        <f>IF(A260="","",COUNTIF($A$5:A260,A260))</f>
        <v/>
      </c>
      <c r="C260" s="49"/>
      <c r="D260" s="49"/>
      <c r="E260" s="51" t="str">
        <f>IF(C260="","",IFERROR(INDEX(Setup!$I$5:$I$15,MATCH(C260,Setup!$H$5:$H$15,0)),""))</f>
        <v/>
      </c>
      <c r="F260" s="52"/>
      <c r="G260" s="51" t="str">
        <f t="shared" si="9"/>
        <v/>
      </c>
      <c r="H260" s="51" t="str">
        <f t="shared" si="10"/>
        <v/>
      </c>
      <c r="I260" s="50" t="str">
        <f t="shared" si="11"/>
        <v/>
      </c>
    </row>
    <row r="261" spans="1:9">
      <c r="A261" s="49"/>
      <c r="B261" s="60" t="str">
        <f>IF(A261="","",COUNTIF($A$5:A261,A261))</f>
        <v/>
      </c>
      <c r="C261" s="49"/>
      <c r="D261" s="49"/>
      <c r="E261" s="51" t="str">
        <f>IF(C261="","",IFERROR(INDEX(Setup!$I$5:$I$15,MATCH(C261,Setup!$H$5:$H$15,0)),""))</f>
        <v/>
      </c>
      <c r="F261" s="52"/>
      <c r="G261" s="51" t="str">
        <f t="shared" ref="G261:G324" si="12">IF(C261="","",IF(F261&lt;&gt;"",F261,E261))</f>
        <v/>
      </c>
      <c r="H261" s="51" t="str">
        <f t="shared" ref="H261:H324" si="13">IF(OR(D261="",G261=""),"",D261*G261)</f>
        <v/>
      </c>
      <c r="I261" s="50" t="str">
        <f t="shared" ref="I261:I324" si="14">IF(OR(A261="",B261=""),"",VALUE(RIGHT(A261,3))*100+B261)</f>
        <v/>
      </c>
    </row>
    <row r="262" spans="1:9">
      <c r="A262" s="49"/>
      <c r="B262" s="60" t="str">
        <f>IF(A262="","",COUNTIF($A$5:A262,A262))</f>
        <v/>
      </c>
      <c r="C262" s="49"/>
      <c r="D262" s="49"/>
      <c r="E262" s="51" t="str">
        <f>IF(C262="","",IFERROR(INDEX(Setup!$I$5:$I$15,MATCH(C262,Setup!$H$5:$H$15,0)),""))</f>
        <v/>
      </c>
      <c r="F262" s="52"/>
      <c r="G262" s="51" t="str">
        <f t="shared" si="12"/>
        <v/>
      </c>
      <c r="H262" s="51" t="str">
        <f t="shared" si="13"/>
        <v/>
      </c>
      <c r="I262" s="50" t="str">
        <f t="shared" si="14"/>
        <v/>
      </c>
    </row>
    <row r="263" spans="1:9">
      <c r="A263" s="49"/>
      <c r="B263" s="60" t="str">
        <f>IF(A263="","",COUNTIF($A$5:A263,A263))</f>
        <v/>
      </c>
      <c r="C263" s="49"/>
      <c r="D263" s="49"/>
      <c r="E263" s="51" t="str">
        <f>IF(C263="","",IFERROR(INDEX(Setup!$I$5:$I$15,MATCH(C263,Setup!$H$5:$H$15,0)),""))</f>
        <v/>
      </c>
      <c r="F263" s="52"/>
      <c r="G263" s="51" t="str">
        <f t="shared" si="12"/>
        <v/>
      </c>
      <c r="H263" s="51" t="str">
        <f t="shared" si="13"/>
        <v/>
      </c>
      <c r="I263" s="50" t="str">
        <f t="shared" si="14"/>
        <v/>
      </c>
    </row>
    <row r="264" spans="1:9">
      <c r="A264" s="49"/>
      <c r="B264" s="60" t="str">
        <f>IF(A264="","",COUNTIF($A$5:A264,A264))</f>
        <v/>
      </c>
      <c r="C264" s="49"/>
      <c r="D264" s="49"/>
      <c r="E264" s="51" t="str">
        <f>IF(C264="","",IFERROR(INDEX(Setup!$I$5:$I$15,MATCH(C264,Setup!$H$5:$H$15,0)),""))</f>
        <v/>
      </c>
      <c r="F264" s="52"/>
      <c r="G264" s="51" t="str">
        <f t="shared" si="12"/>
        <v/>
      </c>
      <c r="H264" s="51" t="str">
        <f t="shared" si="13"/>
        <v/>
      </c>
      <c r="I264" s="50" t="str">
        <f t="shared" si="14"/>
        <v/>
      </c>
    </row>
    <row r="265" spans="1:9">
      <c r="A265" s="49"/>
      <c r="B265" s="60" t="str">
        <f>IF(A265="","",COUNTIF($A$5:A265,A265))</f>
        <v/>
      </c>
      <c r="C265" s="49"/>
      <c r="D265" s="49"/>
      <c r="E265" s="51" t="str">
        <f>IF(C265="","",IFERROR(INDEX(Setup!$I$5:$I$15,MATCH(C265,Setup!$H$5:$H$15,0)),""))</f>
        <v/>
      </c>
      <c r="F265" s="52"/>
      <c r="G265" s="51" t="str">
        <f t="shared" si="12"/>
        <v/>
      </c>
      <c r="H265" s="51" t="str">
        <f t="shared" si="13"/>
        <v/>
      </c>
      <c r="I265" s="50" t="str">
        <f t="shared" si="14"/>
        <v/>
      </c>
    </row>
    <row r="266" spans="1:9">
      <c r="A266" s="49"/>
      <c r="B266" s="60" t="str">
        <f>IF(A266="","",COUNTIF($A$5:A266,A266))</f>
        <v/>
      </c>
      <c r="C266" s="49"/>
      <c r="D266" s="49"/>
      <c r="E266" s="51" t="str">
        <f>IF(C266="","",IFERROR(INDEX(Setup!$I$5:$I$15,MATCH(C266,Setup!$H$5:$H$15,0)),""))</f>
        <v/>
      </c>
      <c r="F266" s="52"/>
      <c r="G266" s="51" t="str">
        <f t="shared" si="12"/>
        <v/>
      </c>
      <c r="H266" s="51" t="str">
        <f t="shared" si="13"/>
        <v/>
      </c>
      <c r="I266" s="50" t="str">
        <f t="shared" si="14"/>
        <v/>
      </c>
    </row>
    <row r="267" spans="1:9">
      <c r="A267" s="49"/>
      <c r="B267" s="60" t="str">
        <f>IF(A267="","",COUNTIF($A$5:A267,A267))</f>
        <v/>
      </c>
      <c r="C267" s="49"/>
      <c r="D267" s="49"/>
      <c r="E267" s="51" t="str">
        <f>IF(C267="","",IFERROR(INDEX(Setup!$I$5:$I$15,MATCH(C267,Setup!$H$5:$H$15,0)),""))</f>
        <v/>
      </c>
      <c r="F267" s="52"/>
      <c r="G267" s="51" t="str">
        <f t="shared" si="12"/>
        <v/>
      </c>
      <c r="H267" s="51" t="str">
        <f t="shared" si="13"/>
        <v/>
      </c>
      <c r="I267" s="50" t="str">
        <f t="shared" si="14"/>
        <v/>
      </c>
    </row>
    <row r="268" spans="1:9">
      <c r="A268" s="49"/>
      <c r="B268" s="60" t="str">
        <f>IF(A268="","",COUNTIF($A$5:A268,A268))</f>
        <v/>
      </c>
      <c r="C268" s="49"/>
      <c r="D268" s="49"/>
      <c r="E268" s="51" t="str">
        <f>IF(C268="","",IFERROR(INDEX(Setup!$I$5:$I$15,MATCH(C268,Setup!$H$5:$H$15,0)),""))</f>
        <v/>
      </c>
      <c r="F268" s="52"/>
      <c r="G268" s="51" t="str">
        <f t="shared" si="12"/>
        <v/>
      </c>
      <c r="H268" s="51" t="str">
        <f t="shared" si="13"/>
        <v/>
      </c>
      <c r="I268" s="50" t="str">
        <f t="shared" si="14"/>
        <v/>
      </c>
    </row>
    <row r="269" spans="1:9">
      <c r="A269" s="49"/>
      <c r="B269" s="60" t="str">
        <f>IF(A269="","",COUNTIF($A$5:A269,A269))</f>
        <v/>
      </c>
      <c r="C269" s="49"/>
      <c r="D269" s="49"/>
      <c r="E269" s="51" t="str">
        <f>IF(C269="","",IFERROR(INDEX(Setup!$I$5:$I$15,MATCH(C269,Setup!$H$5:$H$15,0)),""))</f>
        <v/>
      </c>
      <c r="F269" s="52"/>
      <c r="G269" s="51" t="str">
        <f t="shared" si="12"/>
        <v/>
      </c>
      <c r="H269" s="51" t="str">
        <f t="shared" si="13"/>
        <v/>
      </c>
      <c r="I269" s="50" t="str">
        <f t="shared" si="14"/>
        <v/>
      </c>
    </row>
    <row r="270" spans="1:9">
      <c r="A270" s="49"/>
      <c r="B270" s="60" t="str">
        <f>IF(A270="","",COUNTIF($A$5:A270,A270))</f>
        <v/>
      </c>
      <c r="C270" s="49"/>
      <c r="D270" s="49"/>
      <c r="E270" s="51" t="str">
        <f>IF(C270="","",IFERROR(INDEX(Setup!$I$5:$I$15,MATCH(C270,Setup!$H$5:$H$15,0)),""))</f>
        <v/>
      </c>
      <c r="F270" s="52"/>
      <c r="G270" s="51" t="str">
        <f t="shared" si="12"/>
        <v/>
      </c>
      <c r="H270" s="51" t="str">
        <f t="shared" si="13"/>
        <v/>
      </c>
      <c r="I270" s="50" t="str">
        <f t="shared" si="14"/>
        <v/>
      </c>
    </row>
    <row r="271" spans="1:9">
      <c r="A271" s="49"/>
      <c r="B271" s="60" t="str">
        <f>IF(A271="","",COUNTIF($A$5:A271,A271))</f>
        <v/>
      </c>
      <c r="C271" s="49"/>
      <c r="D271" s="49"/>
      <c r="E271" s="51" t="str">
        <f>IF(C271="","",IFERROR(INDEX(Setup!$I$5:$I$15,MATCH(C271,Setup!$H$5:$H$15,0)),""))</f>
        <v/>
      </c>
      <c r="F271" s="52"/>
      <c r="G271" s="51" t="str">
        <f t="shared" si="12"/>
        <v/>
      </c>
      <c r="H271" s="51" t="str">
        <f t="shared" si="13"/>
        <v/>
      </c>
      <c r="I271" s="50" t="str">
        <f t="shared" si="14"/>
        <v/>
      </c>
    </row>
    <row r="272" spans="1:9">
      <c r="A272" s="49"/>
      <c r="B272" s="60" t="str">
        <f>IF(A272="","",COUNTIF($A$5:A272,A272))</f>
        <v/>
      </c>
      <c r="C272" s="49"/>
      <c r="D272" s="49"/>
      <c r="E272" s="51" t="str">
        <f>IF(C272="","",IFERROR(INDEX(Setup!$I$5:$I$15,MATCH(C272,Setup!$H$5:$H$15,0)),""))</f>
        <v/>
      </c>
      <c r="F272" s="52"/>
      <c r="G272" s="51" t="str">
        <f t="shared" si="12"/>
        <v/>
      </c>
      <c r="H272" s="51" t="str">
        <f t="shared" si="13"/>
        <v/>
      </c>
      <c r="I272" s="50" t="str">
        <f t="shared" si="14"/>
        <v/>
      </c>
    </row>
    <row r="273" spans="1:9">
      <c r="A273" s="49"/>
      <c r="B273" s="60" t="str">
        <f>IF(A273="","",COUNTIF($A$5:A273,A273))</f>
        <v/>
      </c>
      <c r="C273" s="49"/>
      <c r="D273" s="49"/>
      <c r="E273" s="51" t="str">
        <f>IF(C273="","",IFERROR(INDEX(Setup!$I$5:$I$15,MATCH(C273,Setup!$H$5:$H$15,0)),""))</f>
        <v/>
      </c>
      <c r="F273" s="52"/>
      <c r="G273" s="51" t="str">
        <f t="shared" si="12"/>
        <v/>
      </c>
      <c r="H273" s="51" t="str">
        <f t="shared" si="13"/>
        <v/>
      </c>
      <c r="I273" s="50" t="str">
        <f t="shared" si="14"/>
        <v/>
      </c>
    </row>
    <row r="274" spans="1:9">
      <c r="A274" s="49"/>
      <c r="B274" s="60" t="str">
        <f>IF(A274="","",COUNTIF($A$5:A274,A274))</f>
        <v/>
      </c>
      <c r="C274" s="49"/>
      <c r="D274" s="49"/>
      <c r="E274" s="51" t="str">
        <f>IF(C274="","",IFERROR(INDEX(Setup!$I$5:$I$15,MATCH(C274,Setup!$H$5:$H$15,0)),""))</f>
        <v/>
      </c>
      <c r="F274" s="52"/>
      <c r="G274" s="51" t="str">
        <f t="shared" si="12"/>
        <v/>
      </c>
      <c r="H274" s="51" t="str">
        <f t="shared" si="13"/>
        <v/>
      </c>
      <c r="I274" s="50" t="str">
        <f t="shared" si="14"/>
        <v/>
      </c>
    </row>
    <row r="275" spans="1:9">
      <c r="A275" s="49"/>
      <c r="B275" s="60" t="str">
        <f>IF(A275="","",COUNTIF($A$5:A275,A275))</f>
        <v/>
      </c>
      <c r="C275" s="49"/>
      <c r="D275" s="49"/>
      <c r="E275" s="51" t="str">
        <f>IF(C275="","",IFERROR(INDEX(Setup!$I$5:$I$15,MATCH(C275,Setup!$H$5:$H$15,0)),""))</f>
        <v/>
      </c>
      <c r="F275" s="52"/>
      <c r="G275" s="51" t="str">
        <f t="shared" si="12"/>
        <v/>
      </c>
      <c r="H275" s="51" t="str">
        <f t="shared" si="13"/>
        <v/>
      </c>
      <c r="I275" s="50" t="str">
        <f t="shared" si="14"/>
        <v/>
      </c>
    </row>
    <row r="276" spans="1:9">
      <c r="A276" s="49"/>
      <c r="B276" s="60" t="str">
        <f>IF(A276="","",COUNTIF($A$5:A276,A276))</f>
        <v/>
      </c>
      <c r="C276" s="49"/>
      <c r="D276" s="49"/>
      <c r="E276" s="51" t="str">
        <f>IF(C276="","",IFERROR(INDEX(Setup!$I$5:$I$15,MATCH(C276,Setup!$H$5:$H$15,0)),""))</f>
        <v/>
      </c>
      <c r="F276" s="52"/>
      <c r="G276" s="51" t="str">
        <f t="shared" si="12"/>
        <v/>
      </c>
      <c r="H276" s="51" t="str">
        <f t="shared" si="13"/>
        <v/>
      </c>
      <c r="I276" s="50" t="str">
        <f t="shared" si="14"/>
        <v/>
      </c>
    </row>
    <row r="277" spans="1:9">
      <c r="A277" s="49"/>
      <c r="B277" s="60" t="str">
        <f>IF(A277="","",COUNTIF($A$5:A277,A277))</f>
        <v/>
      </c>
      <c r="C277" s="49"/>
      <c r="D277" s="49"/>
      <c r="E277" s="51" t="str">
        <f>IF(C277="","",IFERROR(INDEX(Setup!$I$5:$I$15,MATCH(C277,Setup!$H$5:$H$15,0)),""))</f>
        <v/>
      </c>
      <c r="F277" s="52"/>
      <c r="G277" s="51" t="str">
        <f t="shared" si="12"/>
        <v/>
      </c>
      <c r="H277" s="51" t="str">
        <f t="shared" si="13"/>
        <v/>
      </c>
      <c r="I277" s="50" t="str">
        <f t="shared" si="14"/>
        <v/>
      </c>
    </row>
    <row r="278" spans="1:9">
      <c r="A278" s="49"/>
      <c r="B278" s="60" t="str">
        <f>IF(A278="","",COUNTIF($A$5:A278,A278))</f>
        <v/>
      </c>
      <c r="C278" s="49"/>
      <c r="D278" s="49"/>
      <c r="E278" s="51" t="str">
        <f>IF(C278="","",IFERROR(INDEX(Setup!$I$5:$I$15,MATCH(C278,Setup!$H$5:$H$15,0)),""))</f>
        <v/>
      </c>
      <c r="F278" s="52"/>
      <c r="G278" s="51" t="str">
        <f t="shared" si="12"/>
        <v/>
      </c>
      <c r="H278" s="51" t="str">
        <f t="shared" si="13"/>
        <v/>
      </c>
      <c r="I278" s="50" t="str">
        <f t="shared" si="14"/>
        <v/>
      </c>
    </row>
    <row r="279" spans="1:9">
      <c r="A279" s="49"/>
      <c r="B279" s="60" t="str">
        <f>IF(A279="","",COUNTIF($A$5:A279,A279))</f>
        <v/>
      </c>
      <c r="C279" s="49"/>
      <c r="D279" s="49"/>
      <c r="E279" s="51" t="str">
        <f>IF(C279="","",IFERROR(INDEX(Setup!$I$5:$I$15,MATCH(C279,Setup!$H$5:$H$15,0)),""))</f>
        <v/>
      </c>
      <c r="F279" s="52"/>
      <c r="G279" s="51" t="str">
        <f t="shared" si="12"/>
        <v/>
      </c>
      <c r="H279" s="51" t="str">
        <f t="shared" si="13"/>
        <v/>
      </c>
      <c r="I279" s="50" t="str">
        <f t="shared" si="14"/>
        <v/>
      </c>
    </row>
    <row r="280" spans="1:9">
      <c r="A280" s="49"/>
      <c r="B280" s="60" t="str">
        <f>IF(A280="","",COUNTIF($A$5:A280,A280))</f>
        <v/>
      </c>
      <c r="C280" s="49"/>
      <c r="D280" s="49"/>
      <c r="E280" s="51" t="str">
        <f>IF(C280="","",IFERROR(INDEX(Setup!$I$5:$I$15,MATCH(C280,Setup!$H$5:$H$15,0)),""))</f>
        <v/>
      </c>
      <c r="F280" s="52"/>
      <c r="G280" s="51" t="str">
        <f t="shared" si="12"/>
        <v/>
      </c>
      <c r="H280" s="51" t="str">
        <f t="shared" si="13"/>
        <v/>
      </c>
      <c r="I280" s="50" t="str">
        <f t="shared" si="14"/>
        <v/>
      </c>
    </row>
    <row r="281" spans="1:9">
      <c r="A281" s="49"/>
      <c r="B281" s="60" t="str">
        <f>IF(A281="","",COUNTIF($A$5:A281,A281))</f>
        <v/>
      </c>
      <c r="C281" s="49"/>
      <c r="D281" s="49"/>
      <c r="E281" s="51" t="str">
        <f>IF(C281="","",IFERROR(INDEX(Setup!$I$5:$I$15,MATCH(C281,Setup!$H$5:$H$15,0)),""))</f>
        <v/>
      </c>
      <c r="F281" s="52"/>
      <c r="G281" s="51" t="str">
        <f t="shared" si="12"/>
        <v/>
      </c>
      <c r="H281" s="51" t="str">
        <f t="shared" si="13"/>
        <v/>
      </c>
      <c r="I281" s="50" t="str">
        <f t="shared" si="14"/>
        <v/>
      </c>
    </row>
    <row r="282" spans="1:9">
      <c r="A282" s="49"/>
      <c r="B282" s="60" t="str">
        <f>IF(A282="","",COUNTIF($A$5:A282,A282))</f>
        <v/>
      </c>
      <c r="C282" s="49"/>
      <c r="D282" s="49"/>
      <c r="E282" s="51" t="str">
        <f>IF(C282="","",IFERROR(INDEX(Setup!$I$5:$I$15,MATCH(C282,Setup!$H$5:$H$15,0)),""))</f>
        <v/>
      </c>
      <c r="F282" s="52"/>
      <c r="G282" s="51" t="str">
        <f t="shared" si="12"/>
        <v/>
      </c>
      <c r="H282" s="51" t="str">
        <f t="shared" si="13"/>
        <v/>
      </c>
      <c r="I282" s="50" t="str">
        <f t="shared" si="14"/>
        <v/>
      </c>
    </row>
    <row r="283" spans="1:9">
      <c r="A283" s="49"/>
      <c r="B283" s="60" t="str">
        <f>IF(A283="","",COUNTIF($A$5:A283,A283))</f>
        <v/>
      </c>
      <c r="C283" s="49"/>
      <c r="D283" s="49"/>
      <c r="E283" s="51" t="str">
        <f>IF(C283="","",IFERROR(INDEX(Setup!$I$5:$I$15,MATCH(C283,Setup!$H$5:$H$15,0)),""))</f>
        <v/>
      </c>
      <c r="F283" s="52"/>
      <c r="G283" s="51" t="str">
        <f t="shared" si="12"/>
        <v/>
      </c>
      <c r="H283" s="51" t="str">
        <f t="shared" si="13"/>
        <v/>
      </c>
      <c r="I283" s="50" t="str">
        <f t="shared" si="14"/>
        <v/>
      </c>
    </row>
    <row r="284" spans="1:9">
      <c r="A284" s="49"/>
      <c r="B284" s="60" t="str">
        <f>IF(A284="","",COUNTIF($A$5:A284,A284))</f>
        <v/>
      </c>
      <c r="C284" s="49"/>
      <c r="D284" s="49"/>
      <c r="E284" s="51" t="str">
        <f>IF(C284="","",IFERROR(INDEX(Setup!$I$5:$I$15,MATCH(C284,Setup!$H$5:$H$15,0)),""))</f>
        <v/>
      </c>
      <c r="F284" s="52"/>
      <c r="G284" s="51" t="str">
        <f t="shared" si="12"/>
        <v/>
      </c>
      <c r="H284" s="51" t="str">
        <f t="shared" si="13"/>
        <v/>
      </c>
      <c r="I284" s="50" t="str">
        <f t="shared" si="14"/>
        <v/>
      </c>
    </row>
    <row r="285" spans="1:9">
      <c r="A285" s="49"/>
      <c r="B285" s="60" t="str">
        <f>IF(A285="","",COUNTIF($A$5:A285,A285))</f>
        <v/>
      </c>
      <c r="C285" s="49"/>
      <c r="D285" s="49"/>
      <c r="E285" s="51" t="str">
        <f>IF(C285="","",IFERROR(INDEX(Setup!$I$5:$I$15,MATCH(C285,Setup!$H$5:$H$15,0)),""))</f>
        <v/>
      </c>
      <c r="F285" s="52"/>
      <c r="G285" s="51" t="str">
        <f t="shared" si="12"/>
        <v/>
      </c>
      <c r="H285" s="51" t="str">
        <f t="shared" si="13"/>
        <v/>
      </c>
      <c r="I285" s="50" t="str">
        <f t="shared" si="14"/>
        <v/>
      </c>
    </row>
    <row r="286" spans="1:9">
      <c r="A286" s="49"/>
      <c r="B286" s="60" t="str">
        <f>IF(A286="","",COUNTIF($A$5:A286,A286))</f>
        <v/>
      </c>
      <c r="C286" s="49"/>
      <c r="D286" s="49"/>
      <c r="E286" s="51" t="str">
        <f>IF(C286="","",IFERROR(INDEX(Setup!$I$5:$I$15,MATCH(C286,Setup!$H$5:$H$15,0)),""))</f>
        <v/>
      </c>
      <c r="F286" s="52"/>
      <c r="G286" s="51" t="str">
        <f t="shared" si="12"/>
        <v/>
      </c>
      <c r="H286" s="51" t="str">
        <f t="shared" si="13"/>
        <v/>
      </c>
      <c r="I286" s="50" t="str">
        <f t="shared" si="14"/>
        <v/>
      </c>
    </row>
    <row r="287" spans="1:9">
      <c r="A287" s="49"/>
      <c r="B287" s="60" t="str">
        <f>IF(A287="","",COUNTIF($A$5:A287,A287))</f>
        <v/>
      </c>
      <c r="C287" s="49"/>
      <c r="D287" s="49"/>
      <c r="E287" s="51" t="str">
        <f>IF(C287="","",IFERROR(INDEX(Setup!$I$5:$I$15,MATCH(C287,Setup!$H$5:$H$15,0)),""))</f>
        <v/>
      </c>
      <c r="F287" s="52"/>
      <c r="G287" s="51" t="str">
        <f t="shared" si="12"/>
        <v/>
      </c>
      <c r="H287" s="51" t="str">
        <f t="shared" si="13"/>
        <v/>
      </c>
      <c r="I287" s="50" t="str">
        <f t="shared" si="14"/>
        <v/>
      </c>
    </row>
    <row r="288" spans="1:9">
      <c r="A288" s="49"/>
      <c r="B288" s="60" t="str">
        <f>IF(A288="","",COUNTIF($A$5:A288,A288))</f>
        <v/>
      </c>
      <c r="C288" s="49"/>
      <c r="D288" s="49"/>
      <c r="E288" s="51" t="str">
        <f>IF(C288="","",IFERROR(INDEX(Setup!$I$5:$I$15,MATCH(C288,Setup!$H$5:$H$15,0)),""))</f>
        <v/>
      </c>
      <c r="F288" s="52"/>
      <c r="G288" s="51" t="str">
        <f t="shared" si="12"/>
        <v/>
      </c>
      <c r="H288" s="51" t="str">
        <f t="shared" si="13"/>
        <v/>
      </c>
      <c r="I288" s="50" t="str">
        <f t="shared" si="14"/>
        <v/>
      </c>
    </row>
    <row r="289" spans="1:9">
      <c r="A289" s="49"/>
      <c r="B289" s="60" t="str">
        <f>IF(A289="","",COUNTIF($A$5:A289,A289))</f>
        <v/>
      </c>
      <c r="C289" s="49"/>
      <c r="D289" s="49"/>
      <c r="E289" s="51" t="str">
        <f>IF(C289="","",IFERROR(INDEX(Setup!$I$5:$I$15,MATCH(C289,Setup!$H$5:$H$15,0)),""))</f>
        <v/>
      </c>
      <c r="F289" s="52"/>
      <c r="G289" s="51" t="str">
        <f t="shared" si="12"/>
        <v/>
      </c>
      <c r="H289" s="51" t="str">
        <f t="shared" si="13"/>
        <v/>
      </c>
      <c r="I289" s="50" t="str">
        <f t="shared" si="14"/>
        <v/>
      </c>
    </row>
    <row r="290" spans="1:9">
      <c r="A290" s="49"/>
      <c r="B290" s="60" t="str">
        <f>IF(A290="","",COUNTIF($A$5:A290,A290))</f>
        <v/>
      </c>
      <c r="C290" s="49"/>
      <c r="D290" s="49"/>
      <c r="E290" s="51" t="str">
        <f>IF(C290="","",IFERROR(INDEX(Setup!$I$5:$I$15,MATCH(C290,Setup!$H$5:$H$15,0)),""))</f>
        <v/>
      </c>
      <c r="F290" s="52"/>
      <c r="G290" s="51" t="str">
        <f t="shared" si="12"/>
        <v/>
      </c>
      <c r="H290" s="51" t="str">
        <f t="shared" si="13"/>
        <v/>
      </c>
      <c r="I290" s="50" t="str">
        <f t="shared" si="14"/>
        <v/>
      </c>
    </row>
    <row r="291" spans="1:9">
      <c r="A291" s="49"/>
      <c r="B291" s="60" t="str">
        <f>IF(A291="","",COUNTIF($A$5:A291,A291))</f>
        <v/>
      </c>
      <c r="C291" s="49"/>
      <c r="D291" s="49"/>
      <c r="E291" s="51" t="str">
        <f>IF(C291="","",IFERROR(INDEX(Setup!$I$5:$I$15,MATCH(C291,Setup!$H$5:$H$15,0)),""))</f>
        <v/>
      </c>
      <c r="F291" s="52"/>
      <c r="G291" s="51" t="str">
        <f t="shared" si="12"/>
        <v/>
      </c>
      <c r="H291" s="51" t="str">
        <f t="shared" si="13"/>
        <v/>
      </c>
      <c r="I291" s="50" t="str">
        <f t="shared" si="14"/>
        <v/>
      </c>
    </row>
    <row r="292" spans="1:9">
      <c r="A292" s="49"/>
      <c r="B292" s="60" t="str">
        <f>IF(A292="","",COUNTIF($A$5:A292,A292))</f>
        <v/>
      </c>
      <c r="C292" s="49"/>
      <c r="D292" s="49"/>
      <c r="E292" s="51" t="str">
        <f>IF(C292="","",IFERROR(INDEX(Setup!$I$5:$I$15,MATCH(C292,Setup!$H$5:$H$15,0)),""))</f>
        <v/>
      </c>
      <c r="F292" s="52"/>
      <c r="G292" s="51" t="str">
        <f t="shared" si="12"/>
        <v/>
      </c>
      <c r="H292" s="51" t="str">
        <f t="shared" si="13"/>
        <v/>
      </c>
      <c r="I292" s="50" t="str">
        <f t="shared" si="14"/>
        <v/>
      </c>
    </row>
    <row r="293" spans="1:9">
      <c r="A293" s="49"/>
      <c r="B293" s="60" t="str">
        <f>IF(A293="","",COUNTIF($A$5:A293,A293))</f>
        <v/>
      </c>
      <c r="C293" s="49"/>
      <c r="D293" s="49"/>
      <c r="E293" s="51" t="str">
        <f>IF(C293="","",IFERROR(INDEX(Setup!$I$5:$I$15,MATCH(C293,Setup!$H$5:$H$15,0)),""))</f>
        <v/>
      </c>
      <c r="F293" s="52"/>
      <c r="G293" s="51" t="str">
        <f t="shared" si="12"/>
        <v/>
      </c>
      <c r="H293" s="51" t="str">
        <f t="shared" si="13"/>
        <v/>
      </c>
      <c r="I293" s="50" t="str">
        <f t="shared" si="14"/>
        <v/>
      </c>
    </row>
    <row r="294" spans="1:9">
      <c r="A294" s="49"/>
      <c r="B294" s="60" t="str">
        <f>IF(A294="","",COUNTIF($A$5:A294,A294))</f>
        <v/>
      </c>
      <c r="C294" s="49"/>
      <c r="D294" s="49"/>
      <c r="E294" s="51" t="str">
        <f>IF(C294="","",IFERROR(INDEX(Setup!$I$5:$I$15,MATCH(C294,Setup!$H$5:$H$15,0)),""))</f>
        <v/>
      </c>
      <c r="F294" s="52"/>
      <c r="G294" s="51" t="str">
        <f t="shared" si="12"/>
        <v/>
      </c>
      <c r="H294" s="51" t="str">
        <f t="shared" si="13"/>
        <v/>
      </c>
      <c r="I294" s="50" t="str">
        <f t="shared" si="14"/>
        <v/>
      </c>
    </row>
    <row r="295" spans="1:9">
      <c r="A295" s="49"/>
      <c r="B295" s="60" t="str">
        <f>IF(A295="","",COUNTIF($A$5:A295,A295))</f>
        <v/>
      </c>
      <c r="C295" s="49"/>
      <c r="D295" s="49"/>
      <c r="E295" s="51" t="str">
        <f>IF(C295="","",IFERROR(INDEX(Setup!$I$5:$I$15,MATCH(C295,Setup!$H$5:$H$15,0)),""))</f>
        <v/>
      </c>
      <c r="F295" s="52"/>
      <c r="G295" s="51" t="str">
        <f t="shared" si="12"/>
        <v/>
      </c>
      <c r="H295" s="51" t="str">
        <f t="shared" si="13"/>
        <v/>
      </c>
      <c r="I295" s="50" t="str">
        <f t="shared" si="14"/>
        <v/>
      </c>
    </row>
    <row r="296" spans="1:9">
      <c r="A296" s="49"/>
      <c r="B296" s="60" t="str">
        <f>IF(A296="","",COUNTIF($A$5:A296,A296))</f>
        <v/>
      </c>
      <c r="C296" s="49"/>
      <c r="D296" s="49"/>
      <c r="E296" s="51" t="str">
        <f>IF(C296="","",IFERROR(INDEX(Setup!$I$5:$I$15,MATCH(C296,Setup!$H$5:$H$15,0)),""))</f>
        <v/>
      </c>
      <c r="F296" s="52"/>
      <c r="G296" s="51" t="str">
        <f t="shared" si="12"/>
        <v/>
      </c>
      <c r="H296" s="51" t="str">
        <f t="shared" si="13"/>
        <v/>
      </c>
      <c r="I296" s="50" t="str">
        <f t="shared" si="14"/>
        <v/>
      </c>
    </row>
    <row r="297" spans="1:9">
      <c r="A297" s="49"/>
      <c r="B297" s="60" t="str">
        <f>IF(A297="","",COUNTIF($A$5:A297,A297))</f>
        <v/>
      </c>
      <c r="C297" s="49"/>
      <c r="D297" s="49"/>
      <c r="E297" s="51" t="str">
        <f>IF(C297="","",IFERROR(INDEX(Setup!$I$5:$I$15,MATCH(C297,Setup!$H$5:$H$15,0)),""))</f>
        <v/>
      </c>
      <c r="F297" s="52"/>
      <c r="G297" s="51" t="str">
        <f t="shared" si="12"/>
        <v/>
      </c>
      <c r="H297" s="51" t="str">
        <f t="shared" si="13"/>
        <v/>
      </c>
      <c r="I297" s="50" t="str">
        <f t="shared" si="14"/>
        <v/>
      </c>
    </row>
    <row r="298" spans="1:9">
      <c r="A298" s="49"/>
      <c r="B298" s="60" t="str">
        <f>IF(A298="","",COUNTIF($A$5:A298,A298))</f>
        <v/>
      </c>
      <c r="C298" s="49"/>
      <c r="D298" s="49"/>
      <c r="E298" s="51" t="str">
        <f>IF(C298="","",IFERROR(INDEX(Setup!$I$5:$I$15,MATCH(C298,Setup!$H$5:$H$15,0)),""))</f>
        <v/>
      </c>
      <c r="F298" s="52"/>
      <c r="G298" s="51" t="str">
        <f t="shared" si="12"/>
        <v/>
      </c>
      <c r="H298" s="51" t="str">
        <f t="shared" si="13"/>
        <v/>
      </c>
      <c r="I298" s="50" t="str">
        <f t="shared" si="14"/>
        <v/>
      </c>
    </row>
    <row r="299" spans="1:9">
      <c r="A299" s="49"/>
      <c r="B299" s="60" t="str">
        <f>IF(A299="","",COUNTIF($A$5:A299,A299))</f>
        <v/>
      </c>
      <c r="C299" s="49"/>
      <c r="D299" s="49"/>
      <c r="E299" s="51" t="str">
        <f>IF(C299="","",IFERROR(INDEX(Setup!$I$5:$I$15,MATCH(C299,Setup!$H$5:$H$15,0)),""))</f>
        <v/>
      </c>
      <c r="F299" s="52"/>
      <c r="G299" s="51" t="str">
        <f t="shared" si="12"/>
        <v/>
      </c>
      <c r="H299" s="51" t="str">
        <f t="shared" si="13"/>
        <v/>
      </c>
      <c r="I299" s="50" t="str">
        <f t="shared" si="14"/>
        <v/>
      </c>
    </row>
    <row r="300" spans="1:9">
      <c r="A300" s="49"/>
      <c r="B300" s="60" t="str">
        <f>IF(A300="","",COUNTIF($A$5:A300,A300))</f>
        <v/>
      </c>
      <c r="C300" s="49"/>
      <c r="D300" s="49"/>
      <c r="E300" s="51" t="str">
        <f>IF(C300="","",IFERROR(INDEX(Setup!$I$5:$I$15,MATCH(C300,Setup!$H$5:$H$15,0)),""))</f>
        <v/>
      </c>
      <c r="F300" s="52"/>
      <c r="G300" s="51" t="str">
        <f t="shared" si="12"/>
        <v/>
      </c>
      <c r="H300" s="51" t="str">
        <f t="shared" si="13"/>
        <v/>
      </c>
      <c r="I300" s="50" t="str">
        <f t="shared" si="14"/>
        <v/>
      </c>
    </row>
    <row r="301" spans="1:9">
      <c r="A301" s="49"/>
      <c r="B301" s="60" t="str">
        <f>IF(A301="","",COUNTIF($A$5:A301,A301))</f>
        <v/>
      </c>
      <c r="C301" s="49"/>
      <c r="D301" s="49"/>
      <c r="E301" s="51" t="str">
        <f>IF(C301="","",IFERROR(INDEX(Setup!$I$5:$I$15,MATCH(C301,Setup!$H$5:$H$15,0)),""))</f>
        <v/>
      </c>
      <c r="F301" s="52"/>
      <c r="G301" s="51" t="str">
        <f t="shared" si="12"/>
        <v/>
      </c>
      <c r="H301" s="51" t="str">
        <f t="shared" si="13"/>
        <v/>
      </c>
      <c r="I301" s="50" t="str">
        <f t="shared" si="14"/>
        <v/>
      </c>
    </row>
    <row r="302" spans="1:9">
      <c r="A302" s="49"/>
      <c r="B302" s="60" t="str">
        <f>IF(A302="","",COUNTIF($A$5:A302,A302))</f>
        <v/>
      </c>
      <c r="C302" s="49"/>
      <c r="D302" s="49"/>
      <c r="E302" s="51" t="str">
        <f>IF(C302="","",IFERROR(INDEX(Setup!$I$5:$I$15,MATCH(C302,Setup!$H$5:$H$15,0)),""))</f>
        <v/>
      </c>
      <c r="F302" s="52"/>
      <c r="G302" s="51" t="str">
        <f t="shared" si="12"/>
        <v/>
      </c>
      <c r="H302" s="51" t="str">
        <f t="shared" si="13"/>
        <v/>
      </c>
      <c r="I302" s="50" t="str">
        <f t="shared" si="14"/>
        <v/>
      </c>
    </row>
    <row r="303" spans="1:9">
      <c r="A303" s="49"/>
      <c r="B303" s="60" t="str">
        <f>IF(A303="","",COUNTIF($A$5:A303,A303))</f>
        <v/>
      </c>
      <c r="C303" s="49"/>
      <c r="D303" s="49"/>
      <c r="E303" s="51" t="str">
        <f>IF(C303="","",IFERROR(INDEX(Setup!$I$5:$I$15,MATCH(C303,Setup!$H$5:$H$15,0)),""))</f>
        <v/>
      </c>
      <c r="F303" s="52"/>
      <c r="G303" s="51" t="str">
        <f t="shared" si="12"/>
        <v/>
      </c>
      <c r="H303" s="51" t="str">
        <f t="shared" si="13"/>
        <v/>
      </c>
      <c r="I303" s="50" t="str">
        <f t="shared" si="14"/>
        <v/>
      </c>
    </row>
    <row r="304" spans="1:9">
      <c r="A304" s="49"/>
      <c r="B304" s="60" t="str">
        <f>IF(A304="","",COUNTIF($A$5:A304,A304))</f>
        <v/>
      </c>
      <c r="C304" s="49"/>
      <c r="D304" s="49"/>
      <c r="E304" s="51" t="str">
        <f>IF(C304="","",IFERROR(INDEX(Setup!$I$5:$I$15,MATCH(C304,Setup!$H$5:$H$15,0)),""))</f>
        <v/>
      </c>
      <c r="F304" s="52"/>
      <c r="G304" s="51" t="str">
        <f t="shared" si="12"/>
        <v/>
      </c>
      <c r="H304" s="51" t="str">
        <f t="shared" si="13"/>
        <v/>
      </c>
      <c r="I304" s="50" t="str">
        <f t="shared" si="14"/>
        <v/>
      </c>
    </row>
    <row r="305" spans="1:9">
      <c r="A305" s="49"/>
      <c r="B305" s="60" t="str">
        <f>IF(A305="","",COUNTIF($A$5:A305,A305))</f>
        <v/>
      </c>
      <c r="C305" s="49"/>
      <c r="D305" s="49"/>
      <c r="E305" s="51" t="str">
        <f>IF(C305="","",IFERROR(INDEX(Setup!$I$5:$I$15,MATCH(C305,Setup!$H$5:$H$15,0)),""))</f>
        <v/>
      </c>
      <c r="F305" s="52"/>
      <c r="G305" s="51" t="str">
        <f t="shared" si="12"/>
        <v/>
      </c>
      <c r="H305" s="51" t="str">
        <f t="shared" si="13"/>
        <v/>
      </c>
      <c r="I305" s="50" t="str">
        <f t="shared" si="14"/>
        <v/>
      </c>
    </row>
    <row r="306" spans="1:9">
      <c r="A306" s="49"/>
      <c r="B306" s="60" t="str">
        <f>IF(A306="","",COUNTIF($A$5:A306,A306))</f>
        <v/>
      </c>
      <c r="C306" s="49"/>
      <c r="D306" s="49"/>
      <c r="E306" s="51" t="str">
        <f>IF(C306="","",IFERROR(INDEX(Setup!$I$5:$I$15,MATCH(C306,Setup!$H$5:$H$15,0)),""))</f>
        <v/>
      </c>
      <c r="F306" s="52"/>
      <c r="G306" s="51" t="str">
        <f t="shared" si="12"/>
        <v/>
      </c>
      <c r="H306" s="51" t="str">
        <f t="shared" si="13"/>
        <v/>
      </c>
      <c r="I306" s="50" t="str">
        <f t="shared" si="14"/>
        <v/>
      </c>
    </row>
    <row r="307" spans="1:9">
      <c r="A307" s="49"/>
      <c r="B307" s="60" t="str">
        <f>IF(A307="","",COUNTIF($A$5:A307,A307))</f>
        <v/>
      </c>
      <c r="C307" s="49"/>
      <c r="D307" s="49"/>
      <c r="E307" s="51" t="str">
        <f>IF(C307="","",IFERROR(INDEX(Setup!$I$5:$I$15,MATCH(C307,Setup!$H$5:$H$15,0)),""))</f>
        <v/>
      </c>
      <c r="F307" s="52"/>
      <c r="G307" s="51" t="str">
        <f t="shared" si="12"/>
        <v/>
      </c>
      <c r="H307" s="51" t="str">
        <f t="shared" si="13"/>
        <v/>
      </c>
      <c r="I307" s="50" t="str">
        <f t="shared" si="14"/>
        <v/>
      </c>
    </row>
    <row r="308" spans="1:9">
      <c r="A308" s="49"/>
      <c r="B308" s="60" t="str">
        <f>IF(A308="","",COUNTIF($A$5:A308,A308))</f>
        <v/>
      </c>
      <c r="C308" s="49"/>
      <c r="D308" s="49"/>
      <c r="E308" s="51" t="str">
        <f>IF(C308="","",IFERROR(INDEX(Setup!$I$5:$I$15,MATCH(C308,Setup!$H$5:$H$15,0)),""))</f>
        <v/>
      </c>
      <c r="F308" s="52"/>
      <c r="G308" s="51" t="str">
        <f t="shared" si="12"/>
        <v/>
      </c>
      <c r="H308" s="51" t="str">
        <f t="shared" si="13"/>
        <v/>
      </c>
      <c r="I308" s="50" t="str">
        <f t="shared" si="14"/>
        <v/>
      </c>
    </row>
    <row r="309" spans="1:9">
      <c r="A309" s="49"/>
      <c r="B309" s="60" t="str">
        <f>IF(A309="","",COUNTIF($A$5:A309,A309))</f>
        <v/>
      </c>
      <c r="C309" s="49"/>
      <c r="D309" s="49"/>
      <c r="E309" s="51" t="str">
        <f>IF(C309="","",IFERROR(INDEX(Setup!$I$5:$I$15,MATCH(C309,Setup!$H$5:$H$15,0)),""))</f>
        <v/>
      </c>
      <c r="F309" s="52"/>
      <c r="G309" s="51" t="str">
        <f t="shared" si="12"/>
        <v/>
      </c>
      <c r="H309" s="51" t="str">
        <f t="shared" si="13"/>
        <v/>
      </c>
      <c r="I309" s="50" t="str">
        <f t="shared" si="14"/>
        <v/>
      </c>
    </row>
    <row r="310" spans="1:9">
      <c r="A310" s="49"/>
      <c r="B310" s="60" t="str">
        <f>IF(A310="","",COUNTIF($A$5:A310,A310))</f>
        <v/>
      </c>
      <c r="C310" s="49"/>
      <c r="D310" s="49"/>
      <c r="E310" s="51" t="str">
        <f>IF(C310="","",IFERROR(INDEX(Setup!$I$5:$I$15,MATCH(C310,Setup!$H$5:$H$15,0)),""))</f>
        <v/>
      </c>
      <c r="F310" s="52"/>
      <c r="G310" s="51" t="str">
        <f t="shared" si="12"/>
        <v/>
      </c>
      <c r="H310" s="51" t="str">
        <f t="shared" si="13"/>
        <v/>
      </c>
      <c r="I310" s="50" t="str">
        <f t="shared" si="14"/>
        <v/>
      </c>
    </row>
    <row r="311" spans="1:9">
      <c r="A311" s="49"/>
      <c r="B311" s="60" t="str">
        <f>IF(A311="","",COUNTIF($A$5:A311,A311))</f>
        <v/>
      </c>
      <c r="C311" s="49"/>
      <c r="D311" s="49"/>
      <c r="E311" s="51" t="str">
        <f>IF(C311="","",IFERROR(INDEX(Setup!$I$5:$I$15,MATCH(C311,Setup!$H$5:$H$15,0)),""))</f>
        <v/>
      </c>
      <c r="F311" s="52"/>
      <c r="G311" s="51" t="str">
        <f t="shared" si="12"/>
        <v/>
      </c>
      <c r="H311" s="51" t="str">
        <f t="shared" si="13"/>
        <v/>
      </c>
      <c r="I311" s="50" t="str">
        <f t="shared" si="14"/>
        <v/>
      </c>
    </row>
    <row r="312" spans="1:9">
      <c r="A312" s="49"/>
      <c r="B312" s="60" t="str">
        <f>IF(A312="","",COUNTIF($A$5:A312,A312))</f>
        <v/>
      </c>
      <c r="C312" s="49"/>
      <c r="D312" s="49"/>
      <c r="E312" s="51" t="str">
        <f>IF(C312="","",IFERROR(INDEX(Setup!$I$5:$I$15,MATCH(C312,Setup!$H$5:$H$15,0)),""))</f>
        <v/>
      </c>
      <c r="F312" s="52"/>
      <c r="G312" s="51" t="str">
        <f t="shared" si="12"/>
        <v/>
      </c>
      <c r="H312" s="51" t="str">
        <f t="shared" si="13"/>
        <v/>
      </c>
      <c r="I312" s="50" t="str">
        <f t="shared" si="14"/>
        <v/>
      </c>
    </row>
    <row r="313" spans="1:9">
      <c r="A313" s="49"/>
      <c r="B313" s="60" t="str">
        <f>IF(A313="","",COUNTIF($A$5:A313,A313))</f>
        <v/>
      </c>
      <c r="C313" s="49"/>
      <c r="D313" s="49"/>
      <c r="E313" s="51" t="str">
        <f>IF(C313="","",IFERROR(INDEX(Setup!$I$5:$I$15,MATCH(C313,Setup!$H$5:$H$15,0)),""))</f>
        <v/>
      </c>
      <c r="F313" s="52"/>
      <c r="G313" s="51" t="str">
        <f t="shared" si="12"/>
        <v/>
      </c>
      <c r="H313" s="51" t="str">
        <f t="shared" si="13"/>
        <v/>
      </c>
      <c r="I313" s="50" t="str">
        <f t="shared" si="14"/>
        <v/>
      </c>
    </row>
    <row r="314" spans="1:9">
      <c r="A314" s="49"/>
      <c r="B314" s="60" t="str">
        <f>IF(A314="","",COUNTIF($A$5:A314,A314))</f>
        <v/>
      </c>
      <c r="C314" s="49"/>
      <c r="D314" s="49"/>
      <c r="E314" s="51" t="str">
        <f>IF(C314="","",IFERROR(INDEX(Setup!$I$5:$I$15,MATCH(C314,Setup!$H$5:$H$15,0)),""))</f>
        <v/>
      </c>
      <c r="F314" s="52"/>
      <c r="G314" s="51" t="str">
        <f t="shared" si="12"/>
        <v/>
      </c>
      <c r="H314" s="51" t="str">
        <f t="shared" si="13"/>
        <v/>
      </c>
      <c r="I314" s="50" t="str">
        <f t="shared" si="14"/>
        <v/>
      </c>
    </row>
    <row r="315" spans="1:9">
      <c r="A315" s="49"/>
      <c r="B315" s="60" t="str">
        <f>IF(A315="","",COUNTIF($A$5:A315,A315))</f>
        <v/>
      </c>
      <c r="C315" s="49"/>
      <c r="D315" s="49"/>
      <c r="E315" s="51" t="str">
        <f>IF(C315="","",IFERROR(INDEX(Setup!$I$5:$I$15,MATCH(C315,Setup!$H$5:$H$15,0)),""))</f>
        <v/>
      </c>
      <c r="F315" s="52"/>
      <c r="G315" s="51" t="str">
        <f t="shared" si="12"/>
        <v/>
      </c>
      <c r="H315" s="51" t="str">
        <f t="shared" si="13"/>
        <v/>
      </c>
      <c r="I315" s="50" t="str">
        <f t="shared" si="14"/>
        <v/>
      </c>
    </row>
    <row r="316" spans="1:9">
      <c r="A316" s="49"/>
      <c r="B316" s="60" t="str">
        <f>IF(A316="","",COUNTIF($A$5:A316,A316))</f>
        <v/>
      </c>
      <c r="C316" s="49"/>
      <c r="D316" s="49"/>
      <c r="E316" s="51" t="str">
        <f>IF(C316="","",IFERROR(INDEX(Setup!$I$5:$I$15,MATCH(C316,Setup!$H$5:$H$15,0)),""))</f>
        <v/>
      </c>
      <c r="F316" s="52"/>
      <c r="G316" s="51" t="str">
        <f t="shared" si="12"/>
        <v/>
      </c>
      <c r="H316" s="51" t="str">
        <f t="shared" si="13"/>
        <v/>
      </c>
      <c r="I316" s="50" t="str">
        <f t="shared" si="14"/>
        <v/>
      </c>
    </row>
    <row r="317" spans="1:9">
      <c r="A317" s="49"/>
      <c r="B317" s="60" t="str">
        <f>IF(A317="","",COUNTIF($A$5:A317,A317))</f>
        <v/>
      </c>
      <c r="C317" s="49"/>
      <c r="D317" s="49"/>
      <c r="E317" s="51" t="str">
        <f>IF(C317="","",IFERROR(INDEX(Setup!$I$5:$I$15,MATCH(C317,Setup!$H$5:$H$15,0)),""))</f>
        <v/>
      </c>
      <c r="F317" s="52"/>
      <c r="G317" s="51" t="str">
        <f t="shared" si="12"/>
        <v/>
      </c>
      <c r="H317" s="51" t="str">
        <f t="shared" si="13"/>
        <v/>
      </c>
      <c r="I317" s="50" t="str">
        <f t="shared" si="14"/>
        <v/>
      </c>
    </row>
    <row r="318" spans="1:9">
      <c r="A318" s="49"/>
      <c r="B318" s="60" t="str">
        <f>IF(A318="","",COUNTIF($A$5:A318,A318))</f>
        <v/>
      </c>
      <c r="C318" s="49"/>
      <c r="D318" s="49"/>
      <c r="E318" s="51" t="str">
        <f>IF(C318="","",IFERROR(INDEX(Setup!$I$5:$I$15,MATCH(C318,Setup!$H$5:$H$15,0)),""))</f>
        <v/>
      </c>
      <c r="F318" s="52"/>
      <c r="G318" s="51" t="str">
        <f t="shared" si="12"/>
        <v/>
      </c>
      <c r="H318" s="51" t="str">
        <f t="shared" si="13"/>
        <v/>
      </c>
      <c r="I318" s="50" t="str">
        <f t="shared" si="14"/>
        <v/>
      </c>
    </row>
    <row r="319" spans="1:9">
      <c r="A319" s="49"/>
      <c r="B319" s="60" t="str">
        <f>IF(A319="","",COUNTIF($A$5:A319,A319))</f>
        <v/>
      </c>
      <c r="C319" s="49"/>
      <c r="D319" s="49"/>
      <c r="E319" s="51" t="str">
        <f>IF(C319="","",IFERROR(INDEX(Setup!$I$5:$I$15,MATCH(C319,Setup!$H$5:$H$15,0)),""))</f>
        <v/>
      </c>
      <c r="F319" s="52"/>
      <c r="G319" s="51" t="str">
        <f t="shared" si="12"/>
        <v/>
      </c>
      <c r="H319" s="51" t="str">
        <f t="shared" si="13"/>
        <v/>
      </c>
      <c r="I319" s="50" t="str">
        <f t="shared" si="14"/>
        <v/>
      </c>
    </row>
    <row r="320" spans="1:9">
      <c r="A320" s="49"/>
      <c r="B320" s="60" t="str">
        <f>IF(A320="","",COUNTIF($A$5:A320,A320))</f>
        <v/>
      </c>
      <c r="C320" s="49"/>
      <c r="D320" s="49"/>
      <c r="E320" s="51" t="str">
        <f>IF(C320="","",IFERROR(INDEX(Setup!$I$5:$I$15,MATCH(C320,Setup!$H$5:$H$15,0)),""))</f>
        <v/>
      </c>
      <c r="F320" s="52"/>
      <c r="G320" s="51" t="str">
        <f t="shared" si="12"/>
        <v/>
      </c>
      <c r="H320" s="51" t="str">
        <f t="shared" si="13"/>
        <v/>
      </c>
      <c r="I320" s="50" t="str">
        <f t="shared" si="14"/>
        <v/>
      </c>
    </row>
    <row r="321" spans="1:9">
      <c r="A321" s="49"/>
      <c r="B321" s="60" t="str">
        <f>IF(A321="","",COUNTIF($A$5:A321,A321))</f>
        <v/>
      </c>
      <c r="C321" s="49"/>
      <c r="D321" s="49"/>
      <c r="E321" s="51" t="str">
        <f>IF(C321="","",IFERROR(INDEX(Setup!$I$5:$I$15,MATCH(C321,Setup!$H$5:$H$15,0)),""))</f>
        <v/>
      </c>
      <c r="F321" s="52"/>
      <c r="G321" s="51" t="str">
        <f t="shared" si="12"/>
        <v/>
      </c>
      <c r="H321" s="51" t="str">
        <f t="shared" si="13"/>
        <v/>
      </c>
      <c r="I321" s="50" t="str">
        <f t="shared" si="14"/>
        <v/>
      </c>
    </row>
    <row r="322" spans="1:9">
      <c r="A322" s="49"/>
      <c r="B322" s="60" t="str">
        <f>IF(A322="","",COUNTIF($A$5:A322,A322))</f>
        <v/>
      </c>
      <c r="C322" s="49"/>
      <c r="D322" s="49"/>
      <c r="E322" s="51" t="str">
        <f>IF(C322="","",IFERROR(INDEX(Setup!$I$5:$I$15,MATCH(C322,Setup!$H$5:$H$15,0)),""))</f>
        <v/>
      </c>
      <c r="F322" s="52"/>
      <c r="G322" s="51" t="str">
        <f t="shared" si="12"/>
        <v/>
      </c>
      <c r="H322" s="51" t="str">
        <f t="shared" si="13"/>
        <v/>
      </c>
      <c r="I322" s="50" t="str">
        <f t="shared" si="14"/>
        <v/>
      </c>
    </row>
    <row r="323" spans="1:9">
      <c r="A323" s="49"/>
      <c r="B323" s="60" t="str">
        <f>IF(A323="","",COUNTIF($A$5:A323,A323))</f>
        <v/>
      </c>
      <c r="C323" s="49"/>
      <c r="D323" s="49"/>
      <c r="E323" s="51" t="str">
        <f>IF(C323="","",IFERROR(INDEX(Setup!$I$5:$I$15,MATCH(C323,Setup!$H$5:$H$15,0)),""))</f>
        <v/>
      </c>
      <c r="F323" s="52"/>
      <c r="G323" s="51" t="str">
        <f t="shared" si="12"/>
        <v/>
      </c>
      <c r="H323" s="51" t="str">
        <f t="shared" si="13"/>
        <v/>
      </c>
      <c r="I323" s="50" t="str">
        <f t="shared" si="14"/>
        <v/>
      </c>
    </row>
    <row r="324" spans="1:9">
      <c r="A324" s="49"/>
      <c r="B324" s="60" t="str">
        <f>IF(A324="","",COUNTIF($A$5:A324,A324))</f>
        <v/>
      </c>
      <c r="C324" s="49"/>
      <c r="D324" s="49"/>
      <c r="E324" s="51" t="str">
        <f>IF(C324="","",IFERROR(INDEX(Setup!$I$5:$I$15,MATCH(C324,Setup!$H$5:$H$15,0)),""))</f>
        <v/>
      </c>
      <c r="F324" s="52"/>
      <c r="G324" s="51" t="str">
        <f t="shared" si="12"/>
        <v/>
      </c>
      <c r="H324" s="51" t="str">
        <f t="shared" si="13"/>
        <v/>
      </c>
      <c r="I324" s="50" t="str">
        <f t="shared" si="14"/>
        <v/>
      </c>
    </row>
    <row r="325" spans="1:9">
      <c r="A325" s="49"/>
      <c r="B325" s="60" t="str">
        <f>IF(A325="","",COUNTIF($A$5:A325,A325))</f>
        <v/>
      </c>
      <c r="C325" s="49"/>
      <c r="D325" s="49"/>
      <c r="E325" s="51" t="str">
        <f>IF(C325="","",IFERROR(INDEX(Setup!$I$5:$I$15,MATCH(C325,Setup!$H$5:$H$15,0)),""))</f>
        <v/>
      </c>
      <c r="F325" s="52"/>
      <c r="G325" s="51" t="str">
        <f t="shared" ref="G325:G388" si="15">IF(C325="","",IF(F325&lt;&gt;"",F325,E325))</f>
        <v/>
      </c>
      <c r="H325" s="51" t="str">
        <f t="shared" ref="H325:H388" si="16">IF(OR(D325="",G325=""),"",D325*G325)</f>
        <v/>
      </c>
      <c r="I325" s="50" t="str">
        <f t="shared" ref="I325:I388" si="17">IF(OR(A325="",B325=""),"",VALUE(RIGHT(A325,3))*100+B325)</f>
        <v/>
      </c>
    </row>
    <row r="326" spans="1:9">
      <c r="A326" s="49"/>
      <c r="B326" s="60" t="str">
        <f>IF(A326="","",COUNTIF($A$5:A326,A326))</f>
        <v/>
      </c>
      <c r="C326" s="49"/>
      <c r="D326" s="49"/>
      <c r="E326" s="51" t="str">
        <f>IF(C326="","",IFERROR(INDEX(Setup!$I$5:$I$15,MATCH(C326,Setup!$H$5:$H$15,0)),""))</f>
        <v/>
      </c>
      <c r="F326" s="52"/>
      <c r="G326" s="51" t="str">
        <f t="shared" si="15"/>
        <v/>
      </c>
      <c r="H326" s="51" t="str">
        <f t="shared" si="16"/>
        <v/>
      </c>
      <c r="I326" s="50" t="str">
        <f t="shared" si="17"/>
        <v/>
      </c>
    </row>
    <row r="327" spans="1:9">
      <c r="A327" s="49"/>
      <c r="B327" s="60" t="str">
        <f>IF(A327="","",COUNTIF($A$5:A327,A327))</f>
        <v/>
      </c>
      <c r="C327" s="49"/>
      <c r="D327" s="49"/>
      <c r="E327" s="51" t="str">
        <f>IF(C327="","",IFERROR(INDEX(Setup!$I$5:$I$15,MATCH(C327,Setup!$H$5:$H$15,0)),""))</f>
        <v/>
      </c>
      <c r="F327" s="52"/>
      <c r="G327" s="51" t="str">
        <f t="shared" si="15"/>
        <v/>
      </c>
      <c r="H327" s="51" t="str">
        <f t="shared" si="16"/>
        <v/>
      </c>
      <c r="I327" s="50" t="str">
        <f t="shared" si="17"/>
        <v/>
      </c>
    </row>
    <row r="328" spans="1:9">
      <c r="A328" s="49"/>
      <c r="B328" s="60" t="str">
        <f>IF(A328="","",COUNTIF($A$5:A328,A328))</f>
        <v/>
      </c>
      <c r="C328" s="49"/>
      <c r="D328" s="49"/>
      <c r="E328" s="51" t="str">
        <f>IF(C328="","",IFERROR(INDEX(Setup!$I$5:$I$15,MATCH(C328,Setup!$H$5:$H$15,0)),""))</f>
        <v/>
      </c>
      <c r="F328" s="52"/>
      <c r="G328" s="51" t="str">
        <f t="shared" si="15"/>
        <v/>
      </c>
      <c r="H328" s="51" t="str">
        <f t="shared" si="16"/>
        <v/>
      </c>
      <c r="I328" s="50" t="str">
        <f t="shared" si="17"/>
        <v/>
      </c>
    </row>
    <row r="329" spans="1:9">
      <c r="A329" s="49"/>
      <c r="B329" s="60" t="str">
        <f>IF(A329="","",COUNTIF($A$5:A329,A329))</f>
        <v/>
      </c>
      <c r="C329" s="49"/>
      <c r="D329" s="49"/>
      <c r="E329" s="51" t="str">
        <f>IF(C329="","",IFERROR(INDEX(Setup!$I$5:$I$15,MATCH(C329,Setup!$H$5:$H$15,0)),""))</f>
        <v/>
      </c>
      <c r="F329" s="52"/>
      <c r="G329" s="51" t="str">
        <f t="shared" si="15"/>
        <v/>
      </c>
      <c r="H329" s="51" t="str">
        <f t="shared" si="16"/>
        <v/>
      </c>
      <c r="I329" s="50" t="str">
        <f t="shared" si="17"/>
        <v/>
      </c>
    </row>
    <row r="330" spans="1:9">
      <c r="A330" s="49"/>
      <c r="B330" s="60" t="str">
        <f>IF(A330="","",COUNTIF($A$5:A330,A330))</f>
        <v/>
      </c>
      <c r="C330" s="49"/>
      <c r="D330" s="49"/>
      <c r="E330" s="51" t="str">
        <f>IF(C330="","",IFERROR(INDEX(Setup!$I$5:$I$15,MATCH(C330,Setup!$H$5:$H$15,0)),""))</f>
        <v/>
      </c>
      <c r="F330" s="52"/>
      <c r="G330" s="51" t="str">
        <f t="shared" si="15"/>
        <v/>
      </c>
      <c r="H330" s="51" t="str">
        <f t="shared" si="16"/>
        <v/>
      </c>
      <c r="I330" s="50" t="str">
        <f t="shared" si="17"/>
        <v/>
      </c>
    </row>
    <row r="331" spans="1:9">
      <c r="A331" s="49"/>
      <c r="B331" s="60" t="str">
        <f>IF(A331="","",COUNTIF($A$5:A331,A331))</f>
        <v/>
      </c>
      <c r="C331" s="49"/>
      <c r="D331" s="49"/>
      <c r="E331" s="51" t="str">
        <f>IF(C331="","",IFERROR(INDEX(Setup!$I$5:$I$15,MATCH(C331,Setup!$H$5:$H$15,0)),""))</f>
        <v/>
      </c>
      <c r="F331" s="52"/>
      <c r="G331" s="51" t="str">
        <f t="shared" si="15"/>
        <v/>
      </c>
      <c r="H331" s="51" t="str">
        <f t="shared" si="16"/>
        <v/>
      </c>
      <c r="I331" s="50" t="str">
        <f t="shared" si="17"/>
        <v/>
      </c>
    </row>
    <row r="332" spans="1:9">
      <c r="A332" s="49"/>
      <c r="B332" s="60" t="str">
        <f>IF(A332="","",COUNTIF($A$5:A332,A332))</f>
        <v/>
      </c>
      <c r="C332" s="49"/>
      <c r="D332" s="49"/>
      <c r="E332" s="51" t="str">
        <f>IF(C332="","",IFERROR(INDEX(Setup!$I$5:$I$15,MATCH(C332,Setup!$H$5:$H$15,0)),""))</f>
        <v/>
      </c>
      <c r="F332" s="52"/>
      <c r="G332" s="51" t="str">
        <f t="shared" si="15"/>
        <v/>
      </c>
      <c r="H332" s="51" t="str">
        <f t="shared" si="16"/>
        <v/>
      </c>
      <c r="I332" s="50" t="str">
        <f t="shared" si="17"/>
        <v/>
      </c>
    </row>
    <row r="333" spans="1:9">
      <c r="A333" s="49"/>
      <c r="B333" s="60" t="str">
        <f>IF(A333="","",COUNTIF($A$5:A333,A333))</f>
        <v/>
      </c>
      <c r="C333" s="49"/>
      <c r="D333" s="49"/>
      <c r="E333" s="51" t="str">
        <f>IF(C333="","",IFERROR(INDEX(Setup!$I$5:$I$15,MATCH(C333,Setup!$H$5:$H$15,0)),""))</f>
        <v/>
      </c>
      <c r="F333" s="52"/>
      <c r="G333" s="51" t="str">
        <f t="shared" si="15"/>
        <v/>
      </c>
      <c r="H333" s="51" t="str">
        <f t="shared" si="16"/>
        <v/>
      </c>
      <c r="I333" s="50" t="str">
        <f t="shared" si="17"/>
        <v/>
      </c>
    </row>
    <row r="334" spans="1:9">
      <c r="A334" s="49"/>
      <c r="B334" s="60" t="str">
        <f>IF(A334="","",COUNTIF($A$5:A334,A334))</f>
        <v/>
      </c>
      <c r="C334" s="49"/>
      <c r="D334" s="49"/>
      <c r="E334" s="51" t="str">
        <f>IF(C334="","",IFERROR(INDEX(Setup!$I$5:$I$15,MATCH(C334,Setup!$H$5:$H$15,0)),""))</f>
        <v/>
      </c>
      <c r="F334" s="52"/>
      <c r="G334" s="51" t="str">
        <f t="shared" si="15"/>
        <v/>
      </c>
      <c r="H334" s="51" t="str">
        <f t="shared" si="16"/>
        <v/>
      </c>
      <c r="I334" s="50" t="str">
        <f t="shared" si="17"/>
        <v/>
      </c>
    </row>
    <row r="335" spans="1:9">
      <c r="A335" s="49"/>
      <c r="B335" s="60" t="str">
        <f>IF(A335="","",COUNTIF($A$5:A335,A335))</f>
        <v/>
      </c>
      <c r="C335" s="49"/>
      <c r="D335" s="49"/>
      <c r="E335" s="51" t="str">
        <f>IF(C335="","",IFERROR(INDEX(Setup!$I$5:$I$15,MATCH(C335,Setup!$H$5:$H$15,0)),""))</f>
        <v/>
      </c>
      <c r="F335" s="52"/>
      <c r="G335" s="51" t="str">
        <f t="shared" si="15"/>
        <v/>
      </c>
      <c r="H335" s="51" t="str">
        <f t="shared" si="16"/>
        <v/>
      </c>
      <c r="I335" s="50" t="str">
        <f t="shared" si="17"/>
        <v/>
      </c>
    </row>
    <row r="336" spans="1:9">
      <c r="A336" s="49"/>
      <c r="B336" s="60" t="str">
        <f>IF(A336="","",COUNTIF($A$5:A336,A336))</f>
        <v/>
      </c>
      <c r="C336" s="49"/>
      <c r="D336" s="49"/>
      <c r="E336" s="51" t="str">
        <f>IF(C336="","",IFERROR(INDEX(Setup!$I$5:$I$15,MATCH(C336,Setup!$H$5:$H$15,0)),""))</f>
        <v/>
      </c>
      <c r="F336" s="52"/>
      <c r="G336" s="51" t="str">
        <f t="shared" si="15"/>
        <v/>
      </c>
      <c r="H336" s="51" t="str">
        <f t="shared" si="16"/>
        <v/>
      </c>
      <c r="I336" s="50" t="str">
        <f t="shared" si="17"/>
        <v/>
      </c>
    </row>
    <row r="337" spans="1:9">
      <c r="A337" s="49"/>
      <c r="B337" s="60" t="str">
        <f>IF(A337="","",COUNTIF($A$5:A337,A337))</f>
        <v/>
      </c>
      <c r="C337" s="49"/>
      <c r="D337" s="49"/>
      <c r="E337" s="51" t="str">
        <f>IF(C337="","",IFERROR(INDEX(Setup!$I$5:$I$15,MATCH(C337,Setup!$H$5:$H$15,0)),""))</f>
        <v/>
      </c>
      <c r="F337" s="52"/>
      <c r="G337" s="51" t="str">
        <f t="shared" si="15"/>
        <v/>
      </c>
      <c r="H337" s="51" t="str">
        <f t="shared" si="16"/>
        <v/>
      </c>
      <c r="I337" s="50" t="str">
        <f t="shared" si="17"/>
        <v/>
      </c>
    </row>
    <row r="338" spans="1:9">
      <c r="A338" s="49"/>
      <c r="B338" s="60" t="str">
        <f>IF(A338="","",COUNTIF($A$5:A338,A338))</f>
        <v/>
      </c>
      <c r="C338" s="49"/>
      <c r="D338" s="49"/>
      <c r="E338" s="51" t="str">
        <f>IF(C338="","",IFERROR(INDEX(Setup!$I$5:$I$15,MATCH(C338,Setup!$H$5:$H$15,0)),""))</f>
        <v/>
      </c>
      <c r="F338" s="52"/>
      <c r="G338" s="51" t="str">
        <f t="shared" si="15"/>
        <v/>
      </c>
      <c r="H338" s="51" t="str">
        <f t="shared" si="16"/>
        <v/>
      </c>
      <c r="I338" s="50" t="str">
        <f t="shared" si="17"/>
        <v/>
      </c>
    </row>
    <row r="339" spans="1:9">
      <c r="A339" s="49"/>
      <c r="B339" s="60" t="str">
        <f>IF(A339="","",COUNTIF($A$5:A339,A339))</f>
        <v/>
      </c>
      <c r="C339" s="49"/>
      <c r="D339" s="49"/>
      <c r="E339" s="51" t="str">
        <f>IF(C339="","",IFERROR(INDEX(Setup!$I$5:$I$15,MATCH(C339,Setup!$H$5:$H$15,0)),""))</f>
        <v/>
      </c>
      <c r="F339" s="52"/>
      <c r="G339" s="51" t="str">
        <f t="shared" si="15"/>
        <v/>
      </c>
      <c r="H339" s="51" t="str">
        <f t="shared" si="16"/>
        <v/>
      </c>
      <c r="I339" s="50" t="str">
        <f t="shared" si="17"/>
        <v/>
      </c>
    </row>
    <row r="340" spans="1:9">
      <c r="A340" s="49"/>
      <c r="B340" s="60" t="str">
        <f>IF(A340="","",COUNTIF($A$5:A340,A340))</f>
        <v/>
      </c>
      <c r="C340" s="49"/>
      <c r="D340" s="49"/>
      <c r="E340" s="51" t="str">
        <f>IF(C340="","",IFERROR(INDEX(Setup!$I$5:$I$15,MATCH(C340,Setup!$H$5:$H$15,0)),""))</f>
        <v/>
      </c>
      <c r="F340" s="52"/>
      <c r="G340" s="51" t="str">
        <f t="shared" si="15"/>
        <v/>
      </c>
      <c r="H340" s="51" t="str">
        <f t="shared" si="16"/>
        <v/>
      </c>
      <c r="I340" s="50" t="str">
        <f t="shared" si="17"/>
        <v/>
      </c>
    </row>
    <row r="341" spans="1:9">
      <c r="A341" s="49"/>
      <c r="B341" s="60" t="str">
        <f>IF(A341="","",COUNTIF($A$5:A341,A341))</f>
        <v/>
      </c>
      <c r="C341" s="49"/>
      <c r="D341" s="49"/>
      <c r="E341" s="51" t="str">
        <f>IF(C341="","",IFERROR(INDEX(Setup!$I$5:$I$15,MATCH(C341,Setup!$H$5:$H$15,0)),""))</f>
        <v/>
      </c>
      <c r="F341" s="52"/>
      <c r="G341" s="51" t="str">
        <f t="shared" si="15"/>
        <v/>
      </c>
      <c r="H341" s="51" t="str">
        <f t="shared" si="16"/>
        <v/>
      </c>
      <c r="I341" s="50" t="str">
        <f t="shared" si="17"/>
        <v/>
      </c>
    </row>
    <row r="342" spans="1:9">
      <c r="A342" s="49"/>
      <c r="B342" s="60" t="str">
        <f>IF(A342="","",COUNTIF($A$5:A342,A342))</f>
        <v/>
      </c>
      <c r="C342" s="49"/>
      <c r="D342" s="49"/>
      <c r="E342" s="51" t="str">
        <f>IF(C342="","",IFERROR(INDEX(Setup!$I$5:$I$15,MATCH(C342,Setup!$H$5:$H$15,0)),""))</f>
        <v/>
      </c>
      <c r="F342" s="52"/>
      <c r="G342" s="51" t="str">
        <f t="shared" si="15"/>
        <v/>
      </c>
      <c r="H342" s="51" t="str">
        <f t="shared" si="16"/>
        <v/>
      </c>
      <c r="I342" s="50" t="str">
        <f t="shared" si="17"/>
        <v/>
      </c>
    </row>
    <row r="343" spans="1:9">
      <c r="A343" s="49"/>
      <c r="B343" s="60" t="str">
        <f>IF(A343="","",COUNTIF($A$5:A343,A343))</f>
        <v/>
      </c>
      <c r="C343" s="49"/>
      <c r="D343" s="49"/>
      <c r="E343" s="51" t="str">
        <f>IF(C343="","",IFERROR(INDEX(Setup!$I$5:$I$15,MATCH(C343,Setup!$H$5:$H$15,0)),""))</f>
        <v/>
      </c>
      <c r="F343" s="52"/>
      <c r="G343" s="51" t="str">
        <f t="shared" si="15"/>
        <v/>
      </c>
      <c r="H343" s="51" t="str">
        <f t="shared" si="16"/>
        <v/>
      </c>
      <c r="I343" s="50" t="str">
        <f t="shared" si="17"/>
        <v/>
      </c>
    </row>
    <row r="344" spans="1:9">
      <c r="A344" s="49"/>
      <c r="B344" s="60" t="str">
        <f>IF(A344="","",COUNTIF($A$5:A344,A344))</f>
        <v/>
      </c>
      <c r="C344" s="49"/>
      <c r="D344" s="49"/>
      <c r="E344" s="51" t="str">
        <f>IF(C344="","",IFERROR(INDEX(Setup!$I$5:$I$15,MATCH(C344,Setup!$H$5:$H$15,0)),""))</f>
        <v/>
      </c>
      <c r="F344" s="52"/>
      <c r="G344" s="51" t="str">
        <f t="shared" si="15"/>
        <v/>
      </c>
      <c r="H344" s="51" t="str">
        <f t="shared" si="16"/>
        <v/>
      </c>
      <c r="I344" s="50" t="str">
        <f t="shared" si="17"/>
        <v/>
      </c>
    </row>
    <row r="345" spans="1:9">
      <c r="A345" s="49"/>
      <c r="B345" s="60" t="str">
        <f>IF(A345="","",COUNTIF($A$5:A345,A345))</f>
        <v/>
      </c>
      <c r="C345" s="49"/>
      <c r="D345" s="49"/>
      <c r="E345" s="51" t="str">
        <f>IF(C345="","",IFERROR(INDEX(Setup!$I$5:$I$15,MATCH(C345,Setup!$H$5:$H$15,0)),""))</f>
        <v/>
      </c>
      <c r="F345" s="52"/>
      <c r="G345" s="51" t="str">
        <f t="shared" si="15"/>
        <v/>
      </c>
      <c r="H345" s="51" t="str">
        <f t="shared" si="16"/>
        <v/>
      </c>
      <c r="I345" s="50" t="str">
        <f t="shared" si="17"/>
        <v/>
      </c>
    </row>
    <row r="346" spans="1:9">
      <c r="A346" s="49"/>
      <c r="B346" s="60" t="str">
        <f>IF(A346="","",COUNTIF($A$5:A346,A346))</f>
        <v/>
      </c>
      <c r="C346" s="49"/>
      <c r="D346" s="49"/>
      <c r="E346" s="51" t="str">
        <f>IF(C346="","",IFERROR(INDEX(Setup!$I$5:$I$15,MATCH(C346,Setup!$H$5:$H$15,0)),""))</f>
        <v/>
      </c>
      <c r="F346" s="52"/>
      <c r="G346" s="51" t="str">
        <f t="shared" si="15"/>
        <v/>
      </c>
      <c r="H346" s="51" t="str">
        <f t="shared" si="16"/>
        <v/>
      </c>
      <c r="I346" s="50" t="str">
        <f t="shared" si="17"/>
        <v/>
      </c>
    </row>
    <row r="347" spans="1:9">
      <c r="A347" s="49"/>
      <c r="B347" s="60" t="str">
        <f>IF(A347="","",COUNTIF($A$5:A347,A347))</f>
        <v/>
      </c>
      <c r="C347" s="49"/>
      <c r="D347" s="49"/>
      <c r="E347" s="51" t="str">
        <f>IF(C347="","",IFERROR(INDEX(Setup!$I$5:$I$15,MATCH(C347,Setup!$H$5:$H$15,0)),""))</f>
        <v/>
      </c>
      <c r="F347" s="52"/>
      <c r="G347" s="51" t="str">
        <f t="shared" si="15"/>
        <v/>
      </c>
      <c r="H347" s="51" t="str">
        <f t="shared" si="16"/>
        <v/>
      </c>
      <c r="I347" s="50" t="str">
        <f t="shared" si="17"/>
        <v/>
      </c>
    </row>
    <row r="348" spans="1:9">
      <c r="A348" s="49"/>
      <c r="B348" s="60" t="str">
        <f>IF(A348="","",COUNTIF($A$5:A348,A348))</f>
        <v/>
      </c>
      <c r="C348" s="49"/>
      <c r="D348" s="49"/>
      <c r="E348" s="51" t="str">
        <f>IF(C348="","",IFERROR(INDEX(Setup!$I$5:$I$15,MATCH(C348,Setup!$H$5:$H$15,0)),""))</f>
        <v/>
      </c>
      <c r="F348" s="52"/>
      <c r="G348" s="51" t="str">
        <f t="shared" si="15"/>
        <v/>
      </c>
      <c r="H348" s="51" t="str">
        <f t="shared" si="16"/>
        <v/>
      </c>
      <c r="I348" s="50" t="str">
        <f t="shared" si="17"/>
        <v/>
      </c>
    </row>
    <row r="349" spans="1:9">
      <c r="A349" s="49"/>
      <c r="B349" s="60" t="str">
        <f>IF(A349="","",COUNTIF($A$5:A349,A349))</f>
        <v/>
      </c>
      <c r="C349" s="49"/>
      <c r="D349" s="49"/>
      <c r="E349" s="51" t="str">
        <f>IF(C349="","",IFERROR(INDEX(Setup!$I$5:$I$15,MATCH(C349,Setup!$H$5:$H$15,0)),""))</f>
        <v/>
      </c>
      <c r="F349" s="52"/>
      <c r="G349" s="51" t="str">
        <f t="shared" si="15"/>
        <v/>
      </c>
      <c r="H349" s="51" t="str">
        <f t="shared" si="16"/>
        <v/>
      </c>
      <c r="I349" s="50" t="str">
        <f t="shared" si="17"/>
        <v/>
      </c>
    </row>
    <row r="350" spans="1:9">
      <c r="A350" s="49"/>
      <c r="B350" s="60" t="str">
        <f>IF(A350="","",COUNTIF($A$5:A350,A350))</f>
        <v/>
      </c>
      <c r="C350" s="49"/>
      <c r="D350" s="49"/>
      <c r="E350" s="51" t="str">
        <f>IF(C350="","",IFERROR(INDEX(Setup!$I$5:$I$15,MATCH(C350,Setup!$H$5:$H$15,0)),""))</f>
        <v/>
      </c>
      <c r="F350" s="52"/>
      <c r="G350" s="51" t="str">
        <f t="shared" si="15"/>
        <v/>
      </c>
      <c r="H350" s="51" t="str">
        <f t="shared" si="16"/>
        <v/>
      </c>
      <c r="I350" s="50" t="str">
        <f t="shared" si="17"/>
        <v/>
      </c>
    </row>
    <row r="351" spans="1:9">
      <c r="A351" s="49"/>
      <c r="B351" s="60" t="str">
        <f>IF(A351="","",COUNTIF($A$5:A351,A351))</f>
        <v/>
      </c>
      <c r="C351" s="49"/>
      <c r="D351" s="49"/>
      <c r="E351" s="51" t="str">
        <f>IF(C351="","",IFERROR(INDEX(Setup!$I$5:$I$15,MATCH(C351,Setup!$H$5:$H$15,0)),""))</f>
        <v/>
      </c>
      <c r="F351" s="52"/>
      <c r="G351" s="51" t="str">
        <f t="shared" si="15"/>
        <v/>
      </c>
      <c r="H351" s="51" t="str">
        <f t="shared" si="16"/>
        <v/>
      </c>
      <c r="I351" s="50" t="str">
        <f t="shared" si="17"/>
        <v/>
      </c>
    </row>
    <row r="352" spans="1:9">
      <c r="A352" s="49"/>
      <c r="B352" s="60" t="str">
        <f>IF(A352="","",COUNTIF($A$5:A352,A352))</f>
        <v/>
      </c>
      <c r="C352" s="49"/>
      <c r="D352" s="49"/>
      <c r="E352" s="51" t="str">
        <f>IF(C352="","",IFERROR(INDEX(Setup!$I$5:$I$15,MATCH(C352,Setup!$H$5:$H$15,0)),""))</f>
        <v/>
      </c>
      <c r="F352" s="52"/>
      <c r="G352" s="51" t="str">
        <f t="shared" si="15"/>
        <v/>
      </c>
      <c r="H352" s="51" t="str">
        <f t="shared" si="16"/>
        <v/>
      </c>
      <c r="I352" s="50" t="str">
        <f t="shared" si="17"/>
        <v/>
      </c>
    </row>
    <row r="353" spans="1:9">
      <c r="A353" s="49"/>
      <c r="B353" s="60" t="str">
        <f>IF(A353="","",COUNTIF($A$5:A353,A353))</f>
        <v/>
      </c>
      <c r="C353" s="49"/>
      <c r="D353" s="49"/>
      <c r="E353" s="51" t="str">
        <f>IF(C353="","",IFERROR(INDEX(Setup!$I$5:$I$15,MATCH(C353,Setup!$H$5:$H$15,0)),""))</f>
        <v/>
      </c>
      <c r="F353" s="52"/>
      <c r="G353" s="51" t="str">
        <f t="shared" si="15"/>
        <v/>
      </c>
      <c r="H353" s="51" t="str">
        <f t="shared" si="16"/>
        <v/>
      </c>
      <c r="I353" s="50" t="str">
        <f t="shared" si="17"/>
        <v/>
      </c>
    </row>
    <row r="354" spans="1:9">
      <c r="A354" s="49"/>
      <c r="B354" s="60" t="str">
        <f>IF(A354="","",COUNTIF($A$5:A354,A354))</f>
        <v/>
      </c>
      <c r="C354" s="49"/>
      <c r="D354" s="49"/>
      <c r="E354" s="51" t="str">
        <f>IF(C354="","",IFERROR(INDEX(Setup!$I$5:$I$15,MATCH(C354,Setup!$H$5:$H$15,0)),""))</f>
        <v/>
      </c>
      <c r="F354" s="52"/>
      <c r="G354" s="51" t="str">
        <f t="shared" si="15"/>
        <v/>
      </c>
      <c r="H354" s="51" t="str">
        <f t="shared" si="16"/>
        <v/>
      </c>
      <c r="I354" s="50" t="str">
        <f t="shared" si="17"/>
        <v/>
      </c>
    </row>
    <row r="355" spans="1:9">
      <c r="A355" s="49"/>
      <c r="B355" s="60" t="str">
        <f>IF(A355="","",COUNTIF($A$5:A355,A355))</f>
        <v/>
      </c>
      <c r="C355" s="49"/>
      <c r="D355" s="49"/>
      <c r="E355" s="51" t="str">
        <f>IF(C355="","",IFERROR(INDEX(Setup!$I$5:$I$15,MATCH(C355,Setup!$H$5:$H$15,0)),""))</f>
        <v/>
      </c>
      <c r="F355" s="52"/>
      <c r="G355" s="51" t="str">
        <f t="shared" si="15"/>
        <v/>
      </c>
      <c r="H355" s="51" t="str">
        <f t="shared" si="16"/>
        <v/>
      </c>
      <c r="I355" s="50" t="str">
        <f t="shared" si="17"/>
        <v/>
      </c>
    </row>
    <row r="356" spans="1:9">
      <c r="A356" s="49"/>
      <c r="B356" s="60" t="str">
        <f>IF(A356="","",COUNTIF($A$5:A356,A356))</f>
        <v/>
      </c>
      <c r="C356" s="49"/>
      <c r="D356" s="49"/>
      <c r="E356" s="51" t="str">
        <f>IF(C356="","",IFERROR(INDEX(Setup!$I$5:$I$15,MATCH(C356,Setup!$H$5:$H$15,0)),""))</f>
        <v/>
      </c>
      <c r="F356" s="52"/>
      <c r="G356" s="51" t="str">
        <f t="shared" si="15"/>
        <v/>
      </c>
      <c r="H356" s="51" t="str">
        <f t="shared" si="16"/>
        <v/>
      </c>
      <c r="I356" s="50" t="str">
        <f t="shared" si="17"/>
        <v/>
      </c>
    </row>
    <row r="357" spans="1:9">
      <c r="A357" s="49"/>
      <c r="B357" s="60" t="str">
        <f>IF(A357="","",COUNTIF($A$5:A357,A357))</f>
        <v/>
      </c>
      <c r="C357" s="49"/>
      <c r="D357" s="49"/>
      <c r="E357" s="51" t="str">
        <f>IF(C357="","",IFERROR(INDEX(Setup!$I$5:$I$15,MATCH(C357,Setup!$H$5:$H$15,0)),""))</f>
        <v/>
      </c>
      <c r="F357" s="52"/>
      <c r="G357" s="51" t="str">
        <f t="shared" si="15"/>
        <v/>
      </c>
      <c r="H357" s="51" t="str">
        <f t="shared" si="16"/>
        <v/>
      </c>
      <c r="I357" s="50" t="str">
        <f t="shared" si="17"/>
        <v/>
      </c>
    </row>
    <row r="358" spans="1:9">
      <c r="A358" s="49"/>
      <c r="B358" s="60" t="str">
        <f>IF(A358="","",COUNTIF($A$5:A358,A358))</f>
        <v/>
      </c>
      <c r="C358" s="49"/>
      <c r="D358" s="49"/>
      <c r="E358" s="51" t="str">
        <f>IF(C358="","",IFERROR(INDEX(Setup!$I$5:$I$15,MATCH(C358,Setup!$H$5:$H$15,0)),""))</f>
        <v/>
      </c>
      <c r="F358" s="52"/>
      <c r="G358" s="51" t="str">
        <f t="shared" si="15"/>
        <v/>
      </c>
      <c r="H358" s="51" t="str">
        <f t="shared" si="16"/>
        <v/>
      </c>
      <c r="I358" s="50" t="str">
        <f t="shared" si="17"/>
        <v/>
      </c>
    </row>
    <row r="359" spans="1:9">
      <c r="A359" s="49"/>
      <c r="B359" s="60" t="str">
        <f>IF(A359="","",COUNTIF($A$5:A359,A359))</f>
        <v/>
      </c>
      <c r="C359" s="49"/>
      <c r="D359" s="49"/>
      <c r="E359" s="51" t="str">
        <f>IF(C359="","",IFERROR(INDEX(Setup!$I$5:$I$15,MATCH(C359,Setup!$H$5:$H$15,0)),""))</f>
        <v/>
      </c>
      <c r="F359" s="52"/>
      <c r="G359" s="51" t="str">
        <f t="shared" si="15"/>
        <v/>
      </c>
      <c r="H359" s="51" t="str">
        <f t="shared" si="16"/>
        <v/>
      </c>
      <c r="I359" s="50" t="str">
        <f t="shared" si="17"/>
        <v/>
      </c>
    </row>
    <row r="360" spans="1:9">
      <c r="A360" s="49"/>
      <c r="B360" s="60" t="str">
        <f>IF(A360="","",COUNTIF($A$5:A360,A360))</f>
        <v/>
      </c>
      <c r="C360" s="49"/>
      <c r="D360" s="49"/>
      <c r="E360" s="51" t="str">
        <f>IF(C360="","",IFERROR(INDEX(Setup!$I$5:$I$15,MATCH(C360,Setup!$H$5:$H$15,0)),""))</f>
        <v/>
      </c>
      <c r="F360" s="52"/>
      <c r="G360" s="51" t="str">
        <f t="shared" si="15"/>
        <v/>
      </c>
      <c r="H360" s="51" t="str">
        <f t="shared" si="16"/>
        <v/>
      </c>
      <c r="I360" s="50" t="str">
        <f t="shared" si="17"/>
        <v/>
      </c>
    </row>
    <row r="361" spans="1:9">
      <c r="A361" s="49"/>
      <c r="B361" s="60" t="str">
        <f>IF(A361="","",COUNTIF($A$5:A361,A361))</f>
        <v/>
      </c>
      <c r="C361" s="49"/>
      <c r="D361" s="49"/>
      <c r="E361" s="51" t="str">
        <f>IF(C361="","",IFERROR(INDEX(Setup!$I$5:$I$15,MATCH(C361,Setup!$H$5:$H$15,0)),""))</f>
        <v/>
      </c>
      <c r="F361" s="52"/>
      <c r="G361" s="51" t="str">
        <f t="shared" si="15"/>
        <v/>
      </c>
      <c r="H361" s="51" t="str">
        <f t="shared" si="16"/>
        <v/>
      </c>
      <c r="I361" s="50" t="str">
        <f t="shared" si="17"/>
        <v/>
      </c>
    </row>
    <row r="362" spans="1:9">
      <c r="A362" s="49"/>
      <c r="B362" s="60" t="str">
        <f>IF(A362="","",COUNTIF($A$5:A362,A362))</f>
        <v/>
      </c>
      <c r="C362" s="49"/>
      <c r="D362" s="49"/>
      <c r="E362" s="51" t="str">
        <f>IF(C362="","",IFERROR(INDEX(Setup!$I$5:$I$15,MATCH(C362,Setup!$H$5:$H$15,0)),""))</f>
        <v/>
      </c>
      <c r="F362" s="52"/>
      <c r="G362" s="51" t="str">
        <f t="shared" si="15"/>
        <v/>
      </c>
      <c r="H362" s="51" t="str">
        <f t="shared" si="16"/>
        <v/>
      </c>
      <c r="I362" s="50" t="str">
        <f t="shared" si="17"/>
        <v/>
      </c>
    </row>
    <row r="363" spans="1:9">
      <c r="A363" s="49"/>
      <c r="B363" s="60" t="str">
        <f>IF(A363="","",COUNTIF($A$5:A363,A363))</f>
        <v/>
      </c>
      <c r="C363" s="49"/>
      <c r="D363" s="49"/>
      <c r="E363" s="51" t="str">
        <f>IF(C363="","",IFERROR(INDEX(Setup!$I$5:$I$15,MATCH(C363,Setup!$H$5:$H$15,0)),""))</f>
        <v/>
      </c>
      <c r="F363" s="52"/>
      <c r="G363" s="51" t="str">
        <f t="shared" si="15"/>
        <v/>
      </c>
      <c r="H363" s="51" t="str">
        <f t="shared" si="16"/>
        <v/>
      </c>
      <c r="I363" s="50" t="str">
        <f t="shared" si="17"/>
        <v/>
      </c>
    </row>
    <row r="364" spans="1:9">
      <c r="A364" s="49"/>
      <c r="B364" s="60" t="str">
        <f>IF(A364="","",COUNTIF($A$5:A364,A364))</f>
        <v/>
      </c>
      <c r="C364" s="49"/>
      <c r="D364" s="49"/>
      <c r="E364" s="51" t="str">
        <f>IF(C364="","",IFERROR(INDEX(Setup!$I$5:$I$15,MATCH(C364,Setup!$H$5:$H$15,0)),""))</f>
        <v/>
      </c>
      <c r="F364" s="52"/>
      <c r="G364" s="51" t="str">
        <f t="shared" si="15"/>
        <v/>
      </c>
      <c r="H364" s="51" t="str">
        <f t="shared" si="16"/>
        <v/>
      </c>
      <c r="I364" s="50" t="str">
        <f t="shared" si="17"/>
        <v/>
      </c>
    </row>
    <row r="365" spans="1:9">
      <c r="A365" s="49"/>
      <c r="B365" s="60" t="str">
        <f>IF(A365="","",COUNTIF($A$5:A365,A365))</f>
        <v/>
      </c>
      <c r="C365" s="49"/>
      <c r="D365" s="49"/>
      <c r="E365" s="51" t="str">
        <f>IF(C365="","",IFERROR(INDEX(Setup!$I$5:$I$15,MATCH(C365,Setup!$H$5:$H$15,0)),""))</f>
        <v/>
      </c>
      <c r="F365" s="52"/>
      <c r="G365" s="51" t="str">
        <f t="shared" si="15"/>
        <v/>
      </c>
      <c r="H365" s="51" t="str">
        <f t="shared" si="16"/>
        <v/>
      </c>
      <c r="I365" s="50" t="str">
        <f t="shared" si="17"/>
        <v/>
      </c>
    </row>
    <row r="366" spans="1:9">
      <c r="A366" s="49"/>
      <c r="B366" s="60" t="str">
        <f>IF(A366="","",COUNTIF($A$5:A366,A366))</f>
        <v/>
      </c>
      <c r="C366" s="49"/>
      <c r="D366" s="49"/>
      <c r="E366" s="51" t="str">
        <f>IF(C366="","",IFERROR(INDEX(Setup!$I$5:$I$15,MATCH(C366,Setup!$H$5:$H$15,0)),""))</f>
        <v/>
      </c>
      <c r="F366" s="52"/>
      <c r="G366" s="51" t="str">
        <f t="shared" si="15"/>
        <v/>
      </c>
      <c r="H366" s="51" t="str">
        <f t="shared" si="16"/>
        <v/>
      </c>
      <c r="I366" s="50" t="str">
        <f t="shared" si="17"/>
        <v/>
      </c>
    </row>
    <row r="367" spans="1:9">
      <c r="A367" s="49"/>
      <c r="B367" s="60" t="str">
        <f>IF(A367="","",COUNTIF($A$5:A367,A367))</f>
        <v/>
      </c>
      <c r="C367" s="49"/>
      <c r="D367" s="49"/>
      <c r="E367" s="51" t="str">
        <f>IF(C367="","",IFERROR(INDEX(Setup!$I$5:$I$15,MATCH(C367,Setup!$H$5:$H$15,0)),""))</f>
        <v/>
      </c>
      <c r="F367" s="52"/>
      <c r="G367" s="51" t="str">
        <f t="shared" si="15"/>
        <v/>
      </c>
      <c r="H367" s="51" t="str">
        <f t="shared" si="16"/>
        <v/>
      </c>
      <c r="I367" s="50" t="str">
        <f t="shared" si="17"/>
        <v/>
      </c>
    </row>
    <row r="368" spans="1:9">
      <c r="A368" s="49"/>
      <c r="B368" s="60" t="str">
        <f>IF(A368="","",COUNTIF($A$5:A368,A368))</f>
        <v/>
      </c>
      <c r="C368" s="49"/>
      <c r="D368" s="49"/>
      <c r="E368" s="51" t="str">
        <f>IF(C368="","",IFERROR(INDEX(Setup!$I$5:$I$15,MATCH(C368,Setup!$H$5:$H$15,0)),""))</f>
        <v/>
      </c>
      <c r="F368" s="52"/>
      <c r="G368" s="51" t="str">
        <f t="shared" si="15"/>
        <v/>
      </c>
      <c r="H368" s="51" t="str">
        <f t="shared" si="16"/>
        <v/>
      </c>
      <c r="I368" s="50" t="str">
        <f t="shared" si="17"/>
        <v/>
      </c>
    </row>
    <row r="369" spans="1:9">
      <c r="A369" s="49"/>
      <c r="B369" s="60" t="str">
        <f>IF(A369="","",COUNTIF($A$5:A369,A369))</f>
        <v/>
      </c>
      <c r="C369" s="49"/>
      <c r="D369" s="49"/>
      <c r="E369" s="51" t="str">
        <f>IF(C369="","",IFERROR(INDEX(Setup!$I$5:$I$15,MATCH(C369,Setup!$H$5:$H$15,0)),""))</f>
        <v/>
      </c>
      <c r="F369" s="52"/>
      <c r="G369" s="51" t="str">
        <f t="shared" si="15"/>
        <v/>
      </c>
      <c r="H369" s="51" t="str">
        <f t="shared" si="16"/>
        <v/>
      </c>
      <c r="I369" s="50" t="str">
        <f t="shared" si="17"/>
        <v/>
      </c>
    </row>
    <row r="370" spans="1:9">
      <c r="A370" s="49"/>
      <c r="B370" s="60" t="str">
        <f>IF(A370="","",COUNTIF($A$5:A370,A370))</f>
        <v/>
      </c>
      <c r="C370" s="49"/>
      <c r="D370" s="49"/>
      <c r="E370" s="51" t="str">
        <f>IF(C370="","",IFERROR(INDEX(Setup!$I$5:$I$15,MATCH(C370,Setup!$H$5:$H$15,0)),""))</f>
        <v/>
      </c>
      <c r="F370" s="52"/>
      <c r="G370" s="51" t="str">
        <f t="shared" si="15"/>
        <v/>
      </c>
      <c r="H370" s="51" t="str">
        <f t="shared" si="16"/>
        <v/>
      </c>
      <c r="I370" s="50" t="str">
        <f t="shared" si="17"/>
        <v/>
      </c>
    </row>
    <row r="371" spans="1:9">
      <c r="A371" s="49"/>
      <c r="B371" s="60" t="str">
        <f>IF(A371="","",COUNTIF($A$5:A371,A371))</f>
        <v/>
      </c>
      <c r="C371" s="49"/>
      <c r="D371" s="49"/>
      <c r="E371" s="51" t="str">
        <f>IF(C371="","",IFERROR(INDEX(Setup!$I$5:$I$15,MATCH(C371,Setup!$H$5:$H$15,0)),""))</f>
        <v/>
      </c>
      <c r="F371" s="52"/>
      <c r="G371" s="51" t="str">
        <f t="shared" si="15"/>
        <v/>
      </c>
      <c r="H371" s="51" t="str">
        <f t="shared" si="16"/>
        <v/>
      </c>
      <c r="I371" s="50" t="str">
        <f t="shared" si="17"/>
        <v/>
      </c>
    </row>
    <row r="372" spans="1:9">
      <c r="A372" s="49"/>
      <c r="B372" s="60" t="str">
        <f>IF(A372="","",COUNTIF($A$5:A372,A372))</f>
        <v/>
      </c>
      <c r="C372" s="49"/>
      <c r="D372" s="49"/>
      <c r="E372" s="51" t="str">
        <f>IF(C372="","",IFERROR(INDEX(Setup!$I$5:$I$15,MATCH(C372,Setup!$H$5:$H$15,0)),""))</f>
        <v/>
      </c>
      <c r="F372" s="52"/>
      <c r="G372" s="51" t="str">
        <f t="shared" si="15"/>
        <v/>
      </c>
      <c r="H372" s="51" t="str">
        <f t="shared" si="16"/>
        <v/>
      </c>
      <c r="I372" s="50" t="str">
        <f t="shared" si="17"/>
        <v/>
      </c>
    </row>
    <row r="373" spans="1:9">
      <c r="A373" s="49"/>
      <c r="B373" s="60" t="str">
        <f>IF(A373="","",COUNTIF($A$5:A373,A373))</f>
        <v/>
      </c>
      <c r="C373" s="49"/>
      <c r="D373" s="49"/>
      <c r="E373" s="51" t="str">
        <f>IF(C373="","",IFERROR(INDEX(Setup!$I$5:$I$15,MATCH(C373,Setup!$H$5:$H$15,0)),""))</f>
        <v/>
      </c>
      <c r="F373" s="52"/>
      <c r="G373" s="51" t="str">
        <f t="shared" si="15"/>
        <v/>
      </c>
      <c r="H373" s="51" t="str">
        <f t="shared" si="16"/>
        <v/>
      </c>
      <c r="I373" s="50" t="str">
        <f t="shared" si="17"/>
        <v/>
      </c>
    </row>
    <row r="374" spans="1:9">
      <c r="A374" s="49"/>
      <c r="B374" s="60" t="str">
        <f>IF(A374="","",COUNTIF($A$5:A374,A374))</f>
        <v/>
      </c>
      <c r="C374" s="49"/>
      <c r="D374" s="49"/>
      <c r="E374" s="51" t="str">
        <f>IF(C374="","",IFERROR(INDEX(Setup!$I$5:$I$15,MATCH(C374,Setup!$H$5:$H$15,0)),""))</f>
        <v/>
      </c>
      <c r="F374" s="52"/>
      <c r="G374" s="51" t="str">
        <f t="shared" si="15"/>
        <v/>
      </c>
      <c r="H374" s="51" t="str">
        <f t="shared" si="16"/>
        <v/>
      </c>
      <c r="I374" s="50" t="str">
        <f t="shared" si="17"/>
        <v/>
      </c>
    </row>
    <row r="375" spans="1:9">
      <c r="A375" s="49"/>
      <c r="B375" s="60" t="str">
        <f>IF(A375="","",COUNTIF($A$5:A375,A375))</f>
        <v/>
      </c>
      <c r="C375" s="49"/>
      <c r="D375" s="49"/>
      <c r="E375" s="51" t="str">
        <f>IF(C375="","",IFERROR(INDEX(Setup!$I$5:$I$15,MATCH(C375,Setup!$H$5:$H$15,0)),""))</f>
        <v/>
      </c>
      <c r="F375" s="52"/>
      <c r="G375" s="51" t="str">
        <f t="shared" si="15"/>
        <v/>
      </c>
      <c r="H375" s="51" t="str">
        <f t="shared" si="16"/>
        <v/>
      </c>
      <c r="I375" s="50" t="str">
        <f t="shared" si="17"/>
        <v/>
      </c>
    </row>
    <row r="376" spans="1:9">
      <c r="A376" s="49"/>
      <c r="B376" s="60" t="str">
        <f>IF(A376="","",COUNTIF($A$5:A376,A376))</f>
        <v/>
      </c>
      <c r="C376" s="49"/>
      <c r="D376" s="49"/>
      <c r="E376" s="51" t="str">
        <f>IF(C376="","",IFERROR(INDEX(Setup!$I$5:$I$15,MATCH(C376,Setup!$H$5:$H$15,0)),""))</f>
        <v/>
      </c>
      <c r="F376" s="52"/>
      <c r="G376" s="51" t="str">
        <f t="shared" si="15"/>
        <v/>
      </c>
      <c r="H376" s="51" t="str">
        <f t="shared" si="16"/>
        <v/>
      </c>
      <c r="I376" s="50" t="str">
        <f t="shared" si="17"/>
        <v/>
      </c>
    </row>
    <row r="377" spans="1:9">
      <c r="A377" s="49"/>
      <c r="B377" s="60" t="str">
        <f>IF(A377="","",COUNTIF($A$5:A377,A377))</f>
        <v/>
      </c>
      <c r="C377" s="49"/>
      <c r="D377" s="49"/>
      <c r="E377" s="51" t="str">
        <f>IF(C377="","",IFERROR(INDEX(Setup!$I$5:$I$15,MATCH(C377,Setup!$H$5:$H$15,0)),""))</f>
        <v/>
      </c>
      <c r="F377" s="52"/>
      <c r="G377" s="51" t="str">
        <f t="shared" si="15"/>
        <v/>
      </c>
      <c r="H377" s="51" t="str">
        <f t="shared" si="16"/>
        <v/>
      </c>
      <c r="I377" s="50" t="str">
        <f t="shared" si="17"/>
        <v/>
      </c>
    </row>
    <row r="378" spans="1:9">
      <c r="A378" s="49"/>
      <c r="B378" s="60" t="str">
        <f>IF(A378="","",COUNTIF($A$5:A378,A378))</f>
        <v/>
      </c>
      <c r="C378" s="49"/>
      <c r="D378" s="49"/>
      <c r="E378" s="51" t="str">
        <f>IF(C378="","",IFERROR(INDEX(Setup!$I$5:$I$15,MATCH(C378,Setup!$H$5:$H$15,0)),""))</f>
        <v/>
      </c>
      <c r="F378" s="52"/>
      <c r="G378" s="51" t="str">
        <f t="shared" si="15"/>
        <v/>
      </c>
      <c r="H378" s="51" t="str">
        <f t="shared" si="16"/>
        <v/>
      </c>
      <c r="I378" s="50" t="str">
        <f t="shared" si="17"/>
        <v/>
      </c>
    </row>
    <row r="379" spans="1:9">
      <c r="A379" s="49"/>
      <c r="B379" s="60" t="str">
        <f>IF(A379="","",COUNTIF($A$5:A379,A379))</f>
        <v/>
      </c>
      <c r="C379" s="49"/>
      <c r="D379" s="49"/>
      <c r="E379" s="51" t="str">
        <f>IF(C379="","",IFERROR(INDEX(Setup!$I$5:$I$15,MATCH(C379,Setup!$H$5:$H$15,0)),""))</f>
        <v/>
      </c>
      <c r="F379" s="52"/>
      <c r="G379" s="51" t="str">
        <f t="shared" si="15"/>
        <v/>
      </c>
      <c r="H379" s="51" t="str">
        <f t="shared" si="16"/>
        <v/>
      </c>
      <c r="I379" s="50" t="str">
        <f t="shared" si="17"/>
        <v/>
      </c>
    </row>
    <row r="380" spans="1:9">
      <c r="A380" s="49"/>
      <c r="B380" s="60" t="str">
        <f>IF(A380="","",COUNTIF($A$5:A380,A380))</f>
        <v/>
      </c>
      <c r="C380" s="49"/>
      <c r="D380" s="49"/>
      <c r="E380" s="51" t="str">
        <f>IF(C380="","",IFERROR(INDEX(Setup!$I$5:$I$15,MATCH(C380,Setup!$H$5:$H$15,0)),""))</f>
        <v/>
      </c>
      <c r="F380" s="52"/>
      <c r="G380" s="51" t="str">
        <f t="shared" si="15"/>
        <v/>
      </c>
      <c r="H380" s="51" t="str">
        <f t="shared" si="16"/>
        <v/>
      </c>
      <c r="I380" s="50" t="str">
        <f t="shared" si="17"/>
        <v/>
      </c>
    </row>
    <row r="381" spans="1:9">
      <c r="A381" s="49"/>
      <c r="B381" s="60" t="str">
        <f>IF(A381="","",COUNTIF($A$5:A381,A381))</f>
        <v/>
      </c>
      <c r="C381" s="49"/>
      <c r="D381" s="49"/>
      <c r="E381" s="51" t="str">
        <f>IF(C381="","",IFERROR(INDEX(Setup!$I$5:$I$15,MATCH(C381,Setup!$H$5:$H$15,0)),""))</f>
        <v/>
      </c>
      <c r="F381" s="52"/>
      <c r="G381" s="51" t="str">
        <f t="shared" si="15"/>
        <v/>
      </c>
      <c r="H381" s="51" t="str">
        <f t="shared" si="16"/>
        <v/>
      </c>
      <c r="I381" s="50" t="str">
        <f t="shared" si="17"/>
        <v/>
      </c>
    </row>
    <row r="382" spans="1:9">
      <c r="A382" s="49"/>
      <c r="B382" s="60" t="str">
        <f>IF(A382="","",COUNTIF($A$5:A382,A382))</f>
        <v/>
      </c>
      <c r="C382" s="49"/>
      <c r="D382" s="49"/>
      <c r="E382" s="51" t="str">
        <f>IF(C382="","",IFERROR(INDEX(Setup!$I$5:$I$15,MATCH(C382,Setup!$H$5:$H$15,0)),""))</f>
        <v/>
      </c>
      <c r="F382" s="52"/>
      <c r="G382" s="51" t="str">
        <f t="shared" si="15"/>
        <v/>
      </c>
      <c r="H382" s="51" t="str">
        <f t="shared" si="16"/>
        <v/>
      </c>
      <c r="I382" s="50" t="str">
        <f t="shared" si="17"/>
        <v/>
      </c>
    </row>
    <row r="383" spans="1:9">
      <c r="A383" s="49"/>
      <c r="B383" s="60" t="str">
        <f>IF(A383="","",COUNTIF($A$5:A383,A383))</f>
        <v/>
      </c>
      <c r="C383" s="49"/>
      <c r="D383" s="49"/>
      <c r="E383" s="51" t="str">
        <f>IF(C383="","",IFERROR(INDEX(Setup!$I$5:$I$15,MATCH(C383,Setup!$H$5:$H$15,0)),""))</f>
        <v/>
      </c>
      <c r="F383" s="52"/>
      <c r="G383" s="51" t="str">
        <f t="shared" si="15"/>
        <v/>
      </c>
      <c r="H383" s="51" t="str">
        <f t="shared" si="16"/>
        <v/>
      </c>
      <c r="I383" s="50" t="str">
        <f t="shared" si="17"/>
        <v/>
      </c>
    </row>
    <row r="384" spans="1:9">
      <c r="A384" s="49"/>
      <c r="B384" s="60" t="str">
        <f>IF(A384="","",COUNTIF($A$5:A384,A384))</f>
        <v/>
      </c>
      <c r="C384" s="49"/>
      <c r="D384" s="49"/>
      <c r="E384" s="51" t="str">
        <f>IF(C384="","",IFERROR(INDEX(Setup!$I$5:$I$15,MATCH(C384,Setup!$H$5:$H$15,0)),""))</f>
        <v/>
      </c>
      <c r="F384" s="52"/>
      <c r="G384" s="51" t="str">
        <f t="shared" si="15"/>
        <v/>
      </c>
      <c r="H384" s="51" t="str">
        <f t="shared" si="16"/>
        <v/>
      </c>
      <c r="I384" s="50" t="str">
        <f t="shared" si="17"/>
        <v/>
      </c>
    </row>
    <row r="385" spans="1:9">
      <c r="A385" s="49"/>
      <c r="B385" s="60" t="str">
        <f>IF(A385="","",COUNTIF($A$5:A385,A385))</f>
        <v/>
      </c>
      <c r="C385" s="49"/>
      <c r="D385" s="49"/>
      <c r="E385" s="51" t="str">
        <f>IF(C385="","",IFERROR(INDEX(Setup!$I$5:$I$15,MATCH(C385,Setup!$H$5:$H$15,0)),""))</f>
        <v/>
      </c>
      <c r="F385" s="52"/>
      <c r="G385" s="51" t="str">
        <f t="shared" si="15"/>
        <v/>
      </c>
      <c r="H385" s="51" t="str">
        <f t="shared" si="16"/>
        <v/>
      </c>
      <c r="I385" s="50" t="str">
        <f t="shared" si="17"/>
        <v/>
      </c>
    </row>
    <row r="386" spans="1:9">
      <c r="A386" s="49"/>
      <c r="B386" s="60" t="str">
        <f>IF(A386="","",COUNTIF($A$5:A386,A386))</f>
        <v/>
      </c>
      <c r="C386" s="49"/>
      <c r="D386" s="49"/>
      <c r="E386" s="51" t="str">
        <f>IF(C386="","",IFERROR(INDEX(Setup!$I$5:$I$15,MATCH(C386,Setup!$H$5:$H$15,0)),""))</f>
        <v/>
      </c>
      <c r="F386" s="52"/>
      <c r="G386" s="51" t="str">
        <f t="shared" si="15"/>
        <v/>
      </c>
      <c r="H386" s="51" t="str">
        <f t="shared" si="16"/>
        <v/>
      </c>
      <c r="I386" s="50" t="str">
        <f t="shared" si="17"/>
        <v/>
      </c>
    </row>
    <row r="387" spans="1:9">
      <c r="A387" s="49"/>
      <c r="B387" s="60" t="str">
        <f>IF(A387="","",COUNTIF($A$5:A387,A387))</f>
        <v/>
      </c>
      <c r="C387" s="49"/>
      <c r="D387" s="49"/>
      <c r="E387" s="51" t="str">
        <f>IF(C387="","",IFERROR(INDEX(Setup!$I$5:$I$15,MATCH(C387,Setup!$H$5:$H$15,0)),""))</f>
        <v/>
      </c>
      <c r="F387" s="52"/>
      <c r="G387" s="51" t="str">
        <f t="shared" si="15"/>
        <v/>
      </c>
      <c r="H387" s="51" t="str">
        <f t="shared" si="16"/>
        <v/>
      </c>
      <c r="I387" s="50" t="str">
        <f t="shared" si="17"/>
        <v/>
      </c>
    </row>
    <row r="388" spans="1:9">
      <c r="A388" s="49"/>
      <c r="B388" s="60" t="str">
        <f>IF(A388="","",COUNTIF($A$5:A388,A388))</f>
        <v/>
      </c>
      <c r="C388" s="49"/>
      <c r="D388" s="49"/>
      <c r="E388" s="51" t="str">
        <f>IF(C388="","",IFERROR(INDEX(Setup!$I$5:$I$15,MATCH(C388,Setup!$H$5:$H$15,0)),""))</f>
        <v/>
      </c>
      <c r="F388" s="52"/>
      <c r="G388" s="51" t="str">
        <f t="shared" si="15"/>
        <v/>
      </c>
      <c r="H388" s="51" t="str">
        <f t="shared" si="16"/>
        <v/>
      </c>
      <c r="I388" s="50" t="str">
        <f t="shared" si="17"/>
        <v/>
      </c>
    </row>
    <row r="389" spans="1:9">
      <c r="A389" s="49"/>
      <c r="B389" s="60" t="str">
        <f>IF(A389="","",COUNTIF($A$5:A389,A389))</f>
        <v/>
      </c>
      <c r="C389" s="49"/>
      <c r="D389" s="49"/>
      <c r="E389" s="51" t="str">
        <f>IF(C389="","",IFERROR(INDEX(Setup!$I$5:$I$15,MATCH(C389,Setup!$H$5:$H$15,0)),""))</f>
        <v/>
      </c>
      <c r="F389" s="52"/>
      <c r="G389" s="51" t="str">
        <f t="shared" ref="G389:G452" si="18">IF(C389="","",IF(F389&lt;&gt;"",F389,E389))</f>
        <v/>
      </c>
      <c r="H389" s="51" t="str">
        <f t="shared" ref="H389:H452" si="19">IF(OR(D389="",G389=""),"",D389*G389)</f>
        <v/>
      </c>
      <c r="I389" s="50" t="str">
        <f t="shared" ref="I389:I452" si="20">IF(OR(A389="",B389=""),"",VALUE(RIGHT(A389,3))*100+B389)</f>
        <v/>
      </c>
    </row>
    <row r="390" spans="1:9">
      <c r="A390" s="49"/>
      <c r="B390" s="60" t="str">
        <f>IF(A390="","",COUNTIF($A$5:A390,A390))</f>
        <v/>
      </c>
      <c r="C390" s="49"/>
      <c r="D390" s="49"/>
      <c r="E390" s="51" t="str">
        <f>IF(C390="","",IFERROR(INDEX(Setup!$I$5:$I$15,MATCH(C390,Setup!$H$5:$H$15,0)),""))</f>
        <v/>
      </c>
      <c r="F390" s="52"/>
      <c r="G390" s="51" t="str">
        <f t="shared" si="18"/>
        <v/>
      </c>
      <c r="H390" s="51" t="str">
        <f t="shared" si="19"/>
        <v/>
      </c>
      <c r="I390" s="50" t="str">
        <f t="shared" si="20"/>
        <v/>
      </c>
    </row>
    <row r="391" spans="1:9">
      <c r="A391" s="49"/>
      <c r="B391" s="60" t="str">
        <f>IF(A391="","",COUNTIF($A$5:A391,A391))</f>
        <v/>
      </c>
      <c r="C391" s="49"/>
      <c r="D391" s="49"/>
      <c r="E391" s="51" t="str">
        <f>IF(C391="","",IFERROR(INDEX(Setup!$I$5:$I$15,MATCH(C391,Setup!$H$5:$H$15,0)),""))</f>
        <v/>
      </c>
      <c r="F391" s="52"/>
      <c r="G391" s="51" t="str">
        <f t="shared" si="18"/>
        <v/>
      </c>
      <c r="H391" s="51" t="str">
        <f t="shared" si="19"/>
        <v/>
      </c>
      <c r="I391" s="50" t="str">
        <f t="shared" si="20"/>
        <v/>
      </c>
    </row>
    <row r="392" spans="1:9">
      <c r="A392" s="49"/>
      <c r="B392" s="60" t="str">
        <f>IF(A392="","",COUNTIF($A$5:A392,A392))</f>
        <v/>
      </c>
      <c r="C392" s="49"/>
      <c r="D392" s="49"/>
      <c r="E392" s="51" t="str">
        <f>IF(C392="","",IFERROR(INDEX(Setup!$I$5:$I$15,MATCH(C392,Setup!$H$5:$H$15,0)),""))</f>
        <v/>
      </c>
      <c r="F392" s="52"/>
      <c r="G392" s="51" t="str">
        <f t="shared" si="18"/>
        <v/>
      </c>
      <c r="H392" s="51" t="str">
        <f t="shared" si="19"/>
        <v/>
      </c>
      <c r="I392" s="50" t="str">
        <f t="shared" si="20"/>
        <v/>
      </c>
    </row>
    <row r="393" spans="1:9">
      <c r="A393" s="49"/>
      <c r="B393" s="60" t="str">
        <f>IF(A393="","",COUNTIF($A$5:A393,A393))</f>
        <v/>
      </c>
      <c r="C393" s="49"/>
      <c r="D393" s="49"/>
      <c r="E393" s="51" t="str">
        <f>IF(C393="","",IFERROR(INDEX(Setup!$I$5:$I$15,MATCH(C393,Setup!$H$5:$H$15,0)),""))</f>
        <v/>
      </c>
      <c r="F393" s="52"/>
      <c r="G393" s="51" t="str">
        <f t="shared" si="18"/>
        <v/>
      </c>
      <c r="H393" s="51" t="str">
        <f t="shared" si="19"/>
        <v/>
      </c>
      <c r="I393" s="50" t="str">
        <f t="shared" si="20"/>
        <v/>
      </c>
    </row>
    <row r="394" spans="1:9">
      <c r="A394" s="49"/>
      <c r="B394" s="60" t="str">
        <f>IF(A394="","",COUNTIF($A$5:A394,A394))</f>
        <v/>
      </c>
      <c r="C394" s="49"/>
      <c r="D394" s="49"/>
      <c r="E394" s="51" t="str">
        <f>IF(C394="","",IFERROR(INDEX(Setup!$I$5:$I$15,MATCH(C394,Setup!$H$5:$H$15,0)),""))</f>
        <v/>
      </c>
      <c r="F394" s="52"/>
      <c r="G394" s="51" t="str">
        <f t="shared" si="18"/>
        <v/>
      </c>
      <c r="H394" s="51" t="str">
        <f t="shared" si="19"/>
        <v/>
      </c>
      <c r="I394" s="50" t="str">
        <f t="shared" si="20"/>
        <v/>
      </c>
    </row>
    <row r="395" spans="1:9">
      <c r="A395" s="49"/>
      <c r="B395" s="60" t="str">
        <f>IF(A395="","",COUNTIF($A$5:A395,A395))</f>
        <v/>
      </c>
      <c r="C395" s="49"/>
      <c r="D395" s="49"/>
      <c r="E395" s="51" t="str">
        <f>IF(C395="","",IFERROR(INDEX(Setup!$I$5:$I$15,MATCH(C395,Setup!$H$5:$H$15,0)),""))</f>
        <v/>
      </c>
      <c r="F395" s="52"/>
      <c r="G395" s="51" t="str">
        <f t="shared" si="18"/>
        <v/>
      </c>
      <c r="H395" s="51" t="str">
        <f t="shared" si="19"/>
        <v/>
      </c>
      <c r="I395" s="50" t="str">
        <f t="shared" si="20"/>
        <v/>
      </c>
    </row>
    <row r="396" spans="1:9">
      <c r="A396" s="49"/>
      <c r="B396" s="60" t="str">
        <f>IF(A396="","",COUNTIF($A$5:A396,A396))</f>
        <v/>
      </c>
      <c r="C396" s="49"/>
      <c r="D396" s="49"/>
      <c r="E396" s="51" t="str">
        <f>IF(C396="","",IFERROR(INDEX(Setup!$I$5:$I$15,MATCH(C396,Setup!$H$5:$H$15,0)),""))</f>
        <v/>
      </c>
      <c r="F396" s="52"/>
      <c r="G396" s="51" t="str">
        <f t="shared" si="18"/>
        <v/>
      </c>
      <c r="H396" s="51" t="str">
        <f t="shared" si="19"/>
        <v/>
      </c>
      <c r="I396" s="50" t="str">
        <f t="shared" si="20"/>
        <v/>
      </c>
    </row>
    <row r="397" spans="1:9">
      <c r="A397" s="49"/>
      <c r="B397" s="60" t="str">
        <f>IF(A397="","",COUNTIF($A$5:A397,A397))</f>
        <v/>
      </c>
      <c r="C397" s="49"/>
      <c r="D397" s="49"/>
      <c r="E397" s="51" t="str">
        <f>IF(C397="","",IFERROR(INDEX(Setup!$I$5:$I$15,MATCH(C397,Setup!$H$5:$H$15,0)),""))</f>
        <v/>
      </c>
      <c r="F397" s="52"/>
      <c r="G397" s="51" t="str">
        <f t="shared" si="18"/>
        <v/>
      </c>
      <c r="H397" s="51" t="str">
        <f t="shared" si="19"/>
        <v/>
      </c>
      <c r="I397" s="50" t="str">
        <f t="shared" si="20"/>
        <v/>
      </c>
    </row>
    <row r="398" spans="1:9">
      <c r="A398" s="49"/>
      <c r="B398" s="60" t="str">
        <f>IF(A398="","",COUNTIF($A$5:A398,A398))</f>
        <v/>
      </c>
      <c r="C398" s="49"/>
      <c r="D398" s="49"/>
      <c r="E398" s="51" t="str">
        <f>IF(C398="","",IFERROR(INDEX(Setup!$I$5:$I$15,MATCH(C398,Setup!$H$5:$H$15,0)),""))</f>
        <v/>
      </c>
      <c r="F398" s="52"/>
      <c r="G398" s="51" t="str">
        <f t="shared" si="18"/>
        <v/>
      </c>
      <c r="H398" s="51" t="str">
        <f t="shared" si="19"/>
        <v/>
      </c>
      <c r="I398" s="50" t="str">
        <f t="shared" si="20"/>
        <v/>
      </c>
    </row>
    <row r="399" spans="1:9">
      <c r="A399" s="49"/>
      <c r="B399" s="60" t="str">
        <f>IF(A399="","",COUNTIF($A$5:A399,A399))</f>
        <v/>
      </c>
      <c r="C399" s="49"/>
      <c r="D399" s="49"/>
      <c r="E399" s="51" t="str">
        <f>IF(C399="","",IFERROR(INDEX(Setup!$I$5:$I$15,MATCH(C399,Setup!$H$5:$H$15,0)),""))</f>
        <v/>
      </c>
      <c r="F399" s="52"/>
      <c r="G399" s="51" t="str">
        <f t="shared" si="18"/>
        <v/>
      </c>
      <c r="H399" s="51" t="str">
        <f t="shared" si="19"/>
        <v/>
      </c>
      <c r="I399" s="50" t="str">
        <f t="shared" si="20"/>
        <v/>
      </c>
    </row>
    <row r="400" spans="1:9">
      <c r="A400" s="49"/>
      <c r="B400" s="60" t="str">
        <f>IF(A400="","",COUNTIF($A$5:A400,A400))</f>
        <v/>
      </c>
      <c r="C400" s="49"/>
      <c r="D400" s="49"/>
      <c r="E400" s="51" t="str">
        <f>IF(C400="","",IFERROR(INDEX(Setup!$I$5:$I$15,MATCH(C400,Setup!$H$5:$H$15,0)),""))</f>
        <v/>
      </c>
      <c r="F400" s="52"/>
      <c r="G400" s="51" t="str">
        <f t="shared" si="18"/>
        <v/>
      </c>
      <c r="H400" s="51" t="str">
        <f t="shared" si="19"/>
        <v/>
      </c>
      <c r="I400" s="50" t="str">
        <f t="shared" si="20"/>
        <v/>
      </c>
    </row>
    <row r="401" spans="1:9">
      <c r="A401" s="49"/>
      <c r="B401" s="60" t="str">
        <f>IF(A401="","",COUNTIF($A$5:A401,A401))</f>
        <v/>
      </c>
      <c r="C401" s="49"/>
      <c r="D401" s="49"/>
      <c r="E401" s="51" t="str">
        <f>IF(C401="","",IFERROR(INDEX(Setup!$I$5:$I$15,MATCH(C401,Setup!$H$5:$H$15,0)),""))</f>
        <v/>
      </c>
      <c r="F401" s="52"/>
      <c r="G401" s="51" t="str">
        <f t="shared" si="18"/>
        <v/>
      </c>
      <c r="H401" s="51" t="str">
        <f t="shared" si="19"/>
        <v/>
      </c>
      <c r="I401" s="50" t="str">
        <f t="shared" si="20"/>
        <v/>
      </c>
    </row>
    <row r="402" spans="1:9">
      <c r="A402" s="49"/>
      <c r="B402" s="60" t="str">
        <f>IF(A402="","",COUNTIF($A$5:A402,A402))</f>
        <v/>
      </c>
      <c r="C402" s="49"/>
      <c r="D402" s="49"/>
      <c r="E402" s="51" t="str">
        <f>IF(C402="","",IFERROR(INDEX(Setup!$I$5:$I$15,MATCH(C402,Setup!$H$5:$H$15,0)),""))</f>
        <v/>
      </c>
      <c r="F402" s="52"/>
      <c r="G402" s="51" t="str">
        <f t="shared" si="18"/>
        <v/>
      </c>
      <c r="H402" s="51" t="str">
        <f t="shared" si="19"/>
        <v/>
      </c>
      <c r="I402" s="50" t="str">
        <f t="shared" si="20"/>
        <v/>
      </c>
    </row>
    <row r="403" spans="1:9">
      <c r="A403" s="49"/>
      <c r="B403" s="60" t="str">
        <f>IF(A403="","",COUNTIF($A$5:A403,A403))</f>
        <v/>
      </c>
      <c r="C403" s="49"/>
      <c r="D403" s="49"/>
      <c r="E403" s="51" t="str">
        <f>IF(C403="","",IFERROR(INDEX(Setup!$I$5:$I$15,MATCH(C403,Setup!$H$5:$H$15,0)),""))</f>
        <v/>
      </c>
      <c r="F403" s="52"/>
      <c r="G403" s="51" t="str">
        <f t="shared" si="18"/>
        <v/>
      </c>
      <c r="H403" s="51" t="str">
        <f t="shared" si="19"/>
        <v/>
      </c>
      <c r="I403" s="50" t="str">
        <f t="shared" si="20"/>
        <v/>
      </c>
    </row>
    <row r="404" spans="1:9">
      <c r="A404" s="49"/>
      <c r="B404" s="60" t="str">
        <f>IF(A404="","",COUNTIF($A$5:A404,A404))</f>
        <v/>
      </c>
      <c r="C404" s="49"/>
      <c r="D404" s="49"/>
      <c r="E404" s="51" t="str">
        <f>IF(C404="","",IFERROR(INDEX(Setup!$I$5:$I$15,MATCH(C404,Setup!$H$5:$H$15,0)),""))</f>
        <v/>
      </c>
      <c r="F404" s="52"/>
      <c r="G404" s="51" t="str">
        <f t="shared" si="18"/>
        <v/>
      </c>
      <c r="H404" s="51" t="str">
        <f t="shared" si="19"/>
        <v/>
      </c>
      <c r="I404" s="50" t="str">
        <f t="shared" si="20"/>
        <v/>
      </c>
    </row>
    <row r="405" spans="1:9">
      <c r="A405" s="49"/>
      <c r="B405" s="60" t="str">
        <f>IF(A405="","",COUNTIF($A$5:A405,A405))</f>
        <v/>
      </c>
      <c r="C405" s="49"/>
      <c r="D405" s="49"/>
      <c r="E405" s="51" t="str">
        <f>IF(C405="","",IFERROR(INDEX(Setup!$I$5:$I$15,MATCH(C405,Setup!$H$5:$H$15,0)),""))</f>
        <v/>
      </c>
      <c r="F405" s="52"/>
      <c r="G405" s="51" t="str">
        <f t="shared" si="18"/>
        <v/>
      </c>
      <c r="H405" s="51" t="str">
        <f t="shared" si="19"/>
        <v/>
      </c>
      <c r="I405" s="50" t="str">
        <f t="shared" si="20"/>
        <v/>
      </c>
    </row>
    <row r="406" spans="1:9">
      <c r="A406" s="49"/>
      <c r="B406" s="60" t="str">
        <f>IF(A406="","",COUNTIF($A$5:A406,A406))</f>
        <v/>
      </c>
      <c r="C406" s="49"/>
      <c r="D406" s="49"/>
      <c r="E406" s="51" t="str">
        <f>IF(C406="","",IFERROR(INDEX(Setup!$I$5:$I$15,MATCH(C406,Setup!$H$5:$H$15,0)),""))</f>
        <v/>
      </c>
      <c r="F406" s="52"/>
      <c r="G406" s="51" t="str">
        <f t="shared" si="18"/>
        <v/>
      </c>
      <c r="H406" s="51" t="str">
        <f t="shared" si="19"/>
        <v/>
      </c>
      <c r="I406" s="50" t="str">
        <f t="shared" si="20"/>
        <v/>
      </c>
    </row>
    <row r="407" spans="1:9">
      <c r="A407" s="49"/>
      <c r="B407" s="60" t="str">
        <f>IF(A407="","",COUNTIF($A$5:A407,A407))</f>
        <v/>
      </c>
      <c r="C407" s="49"/>
      <c r="D407" s="49"/>
      <c r="E407" s="51" t="str">
        <f>IF(C407="","",IFERROR(INDEX(Setup!$I$5:$I$15,MATCH(C407,Setup!$H$5:$H$15,0)),""))</f>
        <v/>
      </c>
      <c r="F407" s="52"/>
      <c r="G407" s="51" t="str">
        <f t="shared" si="18"/>
        <v/>
      </c>
      <c r="H407" s="51" t="str">
        <f t="shared" si="19"/>
        <v/>
      </c>
      <c r="I407" s="50" t="str">
        <f t="shared" si="20"/>
        <v/>
      </c>
    </row>
    <row r="408" spans="1:9">
      <c r="A408" s="49"/>
      <c r="B408" s="60" t="str">
        <f>IF(A408="","",COUNTIF($A$5:A408,A408))</f>
        <v/>
      </c>
      <c r="C408" s="49"/>
      <c r="D408" s="49"/>
      <c r="E408" s="51" t="str">
        <f>IF(C408="","",IFERROR(INDEX(Setup!$I$5:$I$15,MATCH(C408,Setup!$H$5:$H$15,0)),""))</f>
        <v/>
      </c>
      <c r="F408" s="52"/>
      <c r="G408" s="51" t="str">
        <f t="shared" si="18"/>
        <v/>
      </c>
      <c r="H408" s="51" t="str">
        <f t="shared" si="19"/>
        <v/>
      </c>
      <c r="I408" s="50" t="str">
        <f t="shared" si="20"/>
        <v/>
      </c>
    </row>
    <row r="409" spans="1:9">
      <c r="A409" s="49"/>
      <c r="B409" s="60" t="str">
        <f>IF(A409="","",COUNTIF($A$5:A409,A409))</f>
        <v/>
      </c>
      <c r="C409" s="49"/>
      <c r="D409" s="49"/>
      <c r="E409" s="51" t="str">
        <f>IF(C409="","",IFERROR(INDEX(Setup!$I$5:$I$15,MATCH(C409,Setup!$H$5:$H$15,0)),""))</f>
        <v/>
      </c>
      <c r="F409" s="52"/>
      <c r="G409" s="51" t="str">
        <f t="shared" si="18"/>
        <v/>
      </c>
      <c r="H409" s="51" t="str">
        <f t="shared" si="19"/>
        <v/>
      </c>
      <c r="I409" s="50" t="str">
        <f t="shared" si="20"/>
        <v/>
      </c>
    </row>
    <row r="410" spans="1:9">
      <c r="A410" s="49"/>
      <c r="B410" s="60" t="str">
        <f>IF(A410="","",COUNTIF($A$5:A410,A410))</f>
        <v/>
      </c>
      <c r="C410" s="49"/>
      <c r="D410" s="49"/>
      <c r="E410" s="51" t="str">
        <f>IF(C410="","",IFERROR(INDEX(Setup!$I$5:$I$15,MATCH(C410,Setup!$H$5:$H$15,0)),""))</f>
        <v/>
      </c>
      <c r="F410" s="52"/>
      <c r="G410" s="51" t="str">
        <f t="shared" si="18"/>
        <v/>
      </c>
      <c r="H410" s="51" t="str">
        <f t="shared" si="19"/>
        <v/>
      </c>
      <c r="I410" s="50" t="str">
        <f t="shared" si="20"/>
        <v/>
      </c>
    </row>
    <row r="411" spans="1:9">
      <c r="A411" s="49"/>
      <c r="B411" s="60" t="str">
        <f>IF(A411="","",COUNTIF($A$5:A411,A411))</f>
        <v/>
      </c>
      <c r="C411" s="49"/>
      <c r="D411" s="49"/>
      <c r="E411" s="51" t="str">
        <f>IF(C411="","",IFERROR(INDEX(Setup!$I$5:$I$15,MATCH(C411,Setup!$H$5:$H$15,0)),""))</f>
        <v/>
      </c>
      <c r="F411" s="52"/>
      <c r="G411" s="51" t="str">
        <f t="shared" si="18"/>
        <v/>
      </c>
      <c r="H411" s="51" t="str">
        <f t="shared" si="19"/>
        <v/>
      </c>
      <c r="I411" s="50" t="str">
        <f t="shared" si="20"/>
        <v/>
      </c>
    </row>
    <row r="412" spans="1:9">
      <c r="A412" s="49"/>
      <c r="B412" s="60" t="str">
        <f>IF(A412="","",COUNTIF($A$5:A412,A412))</f>
        <v/>
      </c>
      <c r="C412" s="49"/>
      <c r="D412" s="49"/>
      <c r="E412" s="51" t="str">
        <f>IF(C412="","",IFERROR(INDEX(Setup!$I$5:$I$15,MATCH(C412,Setup!$H$5:$H$15,0)),""))</f>
        <v/>
      </c>
      <c r="F412" s="52"/>
      <c r="G412" s="51" t="str">
        <f t="shared" si="18"/>
        <v/>
      </c>
      <c r="H412" s="51" t="str">
        <f t="shared" si="19"/>
        <v/>
      </c>
      <c r="I412" s="50" t="str">
        <f t="shared" si="20"/>
        <v/>
      </c>
    </row>
    <row r="413" spans="1:9">
      <c r="A413" s="49"/>
      <c r="B413" s="60" t="str">
        <f>IF(A413="","",COUNTIF($A$5:A413,A413))</f>
        <v/>
      </c>
      <c r="C413" s="49"/>
      <c r="D413" s="49"/>
      <c r="E413" s="51" t="str">
        <f>IF(C413="","",IFERROR(INDEX(Setup!$I$5:$I$15,MATCH(C413,Setup!$H$5:$H$15,0)),""))</f>
        <v/>
      </c>
      <c r="F413" s="52"/>
      <c r="G413" s="51" t="str">
        <f t="shared" si="18"/>
        <v/>
      </c>
      <c r="H413" s="51" t="str">
        <f t="shared" si="19"/>
        <v/>
      </c>
      <c r="I413" s="50" t="str">
        <f t="shared" si="20"/>
        <v/>
      </c>
    </row>
    <row r="414" spans="1:9">
      <c r="A414" s="49"/>
      <c r="B414" s="60" t="str">
        <f>IF(A414="","",COUNTIF($A$5:A414,A414))</f>
        <v/>
      </c>
      <c r="C414" s="49"/>
      <c r="D414" s="49"/>
      <c r="E414" s="51" t="str">
        <f>IF(C414="","",IFERROR(INDEX(Setup!$I$5:$I$15,MATCH(C414,Setup!$H$5:$H$15,0)),""))</f>
        <v/>
      </c>
      <c r="F414" s="52"/>
      <c r="G414" s="51" t="str">
        <f t="shared" si="18"/>
        <v/>
      </c>
      <c r="H414" s="51" t="str">
        <f t="shared" si="19"/>
        <v/>
      </c>
      <c r="I414" s="50" t="str">
        <f t="shared" si="20"/>
        <v/>
      </c>
    </row>
    <row r="415" spans="1:9">
      <c r="A415" s="49"/>
      <c r="B415" s="60" t="str">
        <f>IF(A415="","",COUNTIF($A$5:A415,A415))</f>
        <v/>
      </c>
      <c r="C415" s="49"/>
      <c r="D415" s="49"/>
      <c r="E415" s="51" t="str">
        <f>IF(C415="","",IFERROR(INDEX(Setup!$I$5:$I$15,MATCH(C415,Setup!$H$5:$H$15,0)),""))</f>
        <v/>
      </c>
      <c r="F415" s="52"/>
      <c r="G415" s="51" t="str">
        <f t="shared" si="18"/>
        <v/>
      </c>
      <c r="H415" s="51" t="str">
        <f t="shared" si="19"/>
        <v/>
      </c>
      <c r="I415" s="50" t="str">
        <f t="shared" si="20"/>
        <v/>
      </c>
    </row>
    <row r="416" spans="1:9">
      <c r="A416" s="49"/>
      <c r="B416" s="60" t="str">
        <f>IF(A416="","",COUNTIF($A$5:A416,A416))</f>
        <v/>
      </c>
      <c r="C416" s="49"/>
      <c r="D416" s="49"/>
      <c r="E416" s="51" t="str">
        <f>IF(C416="","",IFERROR(INDEX(Setup!$I$5:$I$15,MATCH(C416,Setup!$H$5:$H$15,0)),""))</f>
        <v/>
      </c>
      <c r="F416" s="52"/>
      <c r="G416" s="51" t="str">
        <f t="shared" si="18"/>
        <v/>
      </c>
      <c r="H416" s="51" t="str">
        <f t="shared" si="19"/>
        <v/>
      </c>
      <c r="I416" s="50" t="str">
        <f t="shared" si="20"/>
        <v/>
      </c>
    </row>
    <row r="417" spans="1:9">
      <c r="A417" s="49"/>
      <c r="B417" s="60" t="str">
        <f>IF(A417="","",COUNTIF($A$5:A417,A417))</f>
        <v/>
      </c>
      <c r="C417" s="49"/>
      <c r="D417" s="49"/>
      <c r="E417" s="51" t="str">
        <f>IF(C417="","",IFERROR(INDEX(Setup!$I$5:$I$15,MATCH(C417,Setup!$H$5:$H$15,0)),""))</f>
        <v/>
      </c>
      <c r="F417" s="52"/>
      <c r="G417" s="51" t="str">
        <f t="shared" si="18"/>
        <v/>
      </c>
      <c r="H417" s="51" t="str">
        <f t="shared" si="19"/>
        <v/>
      </c>
      <c r="I417" s="50" t="str">
        <f t="shared" si="20"/>
        <v/>
      </c>
    </row>
    <row r="418" spans="1:9">
      <c r="A418" s="49"/>
      <c r="B418" s="60" t="str">
        <f>IF(A418="","",COUNTIF($A$5:A418,A418))</f>
        <v/>
      </c>
      <c r="C418" s="49"/>
      <c r="D418" s="49"/>
      <c r="E418" s="51" t="str">
        <f>IF(C418="","",IFERROR(INDEX(Setup!$I$5:$I$15,MATCH(C418,Setup!$H$5:$H$15,0)),""))</f>
        <v/>
      </c>
      <c r="F418" s="52"/>
      <c r="G418" s="51" t="str">
        <f t="shared" si="18"/>
        <v/>
      </c>
      <c r="H418" s="51" t="str">
        <f t="shared" si="19"/>
        <v/>
      </c>
      <c r="I418" s="50" t="str">
        <f t="shared" si="20"/>
        <v/>
      </c>
    </row>
    <row r="419" spans="1:9">
      <c r="A419" s="49"/>
      <c r="B419" s="60" t="str">
        <f>IF(A419="","",COUNTIF($A$5:A419,A419))</f>
        <v/>
      </c>
      <c r="C419" s="49"/>
      <c r="D419" s="49"/>
      <c r="E419" s="51" t="str">
        <f>IF(C419="","",IFERROR(INDEX(Setup!$I$5:$I$15,MATCH(C419,Setup!$H$5:$H$15,0)),""))</f>
        <v/>
      </c>
      <c r="F419" s="52"/>
      <c r="G419" s="51" t="str">
        <f t="shared" si="18"/>
        <v/>
      </c>
      <c r="H419" s="51" t="str">
        <f t="shared" si="19"/>
        <v/>
      </c>
      <c r="I419" s="50" t="str">
        <f t="shared" si="20"/>
        <v/>
      </c>
    </row>
    <row r="420" spans="1:9">
      <c r="A420" s="49"/>
      <c r="B420" s="60" t="str">
        <f>IF(A420="","",COUNTIF($A$5:A420,A420))</f>
        <v/>
      </c>
      <c r="C420" s="49"/>
      <c r="D420" s="49"/>
      <c r="E420" s="51" t="str">
        <f>IF(C420="","",IFERROR(INDEX(Setup!$I$5:$I$15,MATCH(C420,Setup!$H$5:$H$15,0)),""))</f>
        <v/>
      </c>
      <c r="F420" s="52"/>
      <c r="G420" s="51" t="str">
        <f t="shared" si="18"/>
        <v/>
      </c>
      <c r="H420" s="51" t="str">
        <f t="shared" si="19"/>
        <v/>
      </c>
      <c r="I420" s="50" t="str">
        <f t="shared" si="20"/>
        <v/>
      </c>
    </row>
    <row r="421" spans="1:9">
      <c r="A421" s="49"/>
      <c r="B421" s="60" t="str">
        <f>IF(A421="","",COUNTIF($A$5:A421,A421))</f>
        <v/>
      </c>
      <c r="C421" s="49"/>
      <c r="D421" s="49"/>
      <c r="E421" s="51" t="str">
        <f>IF(C421="","",IFERROR(INDEX(Setup!$I$5:$I$15,MATCH(C421,Setup!$H$5:$H$15,0)),""))</f>
        <v/>
      </c>
      <c r="F421" s="52"/>
      <c r="G421" s="51" t="str">
        <f t="shared" si="18"/>
        <v/>
      </c>
      <c r="H421" s="51" t="str">
        <f t="shared" si="19"/>
        <v/>
      </c>
      <c r="I421" s="50" t="str">
        <f t="shared" si="20"/>
        <v/>
      </c>
    </row>
    <row r="422" spans="1:9">
      <c r="A422" s="49"/>
      <c r="B422" s="60" t="str">
        <f>IF(A422="","",COUNTIF($A$5:A422,A422))</f>
        <v/>
      </c>
      <c r="C422" s="49"/>
      <c r="D422" s="49"/>
      <c r="E422" s="51" t="str">
        <f>IF(C422="","",IFERROR(INDEX(Setup!$I$5:$I$15,MATCH(C422,Setup!$H$5:$H$15,0)),""))</f>
        <v/>
      </c>
      <c r="F422" s="52"/>
      <c r="G422" s="51" t="str">
        <f t="shared" si="18"/>
        <v/>
      </c>
      <c r="H422" s="51" t="str">
        <f t="shared" si="19"/>
        <v/>
      </c>
      <c r="I422" s="50" t="str">
        <f t="shared" si="20"/>
        <v/>
      </c>
    </row>
    <row r="423" spans="1:9">
      <c r="A423" s="49"/>
      <c r="B423" s="60" t="str">
        <f>IF(A423="","",COUNTIF($A$5:A423,A423))</f>
        <v/>
      </c>
      <c r="C423" s="49"/>
      <c r="D423" s="49"/>
      <c r="E423" s="51" t="str">
        <f>IF(C423="","",IFERROR(INDEX(Setup!$I$5:$I$15,MATCH(C423,Setup!$H$5:$H$15,0)),""))</f>
        <v/>
      </c>
      <c r="F423" s="52"/>
      <c r="G423" s="51" t="str">
        <f t="shared" si="18"/>
        <v/>
      </c>
      <c r="H423" s="51" t="str">
        <f t="shared" si="19"/>
        <v/>
      </c>
      <c r="I423" s="50" t="str">
        <f t="shared" si="20"/>
        <v/>
      </c>
    </row>
    <row r="424" spans="1:9">
      <c r="A424" s="49"/>
      <c r="B424" s="60" t="str">
        <f>IF(A424="","",COUNTIF($A$5:A424,A424))</f>
        <v/>
      </c>
      <c r="C424" s="49"/>
      <c r="D424" s="49"/>
      <c r="E424" s="51" t="str">
        <f>IF(C424="","",IFERROR(INDEX(Setup!$I$5:$I$15,MATCH(C424,Setup!$H$5:$H$15,0)),""))</f>
        <v/>
      </c>
      <c r="F424" s="52"/>
      <c r="G424" s="51" t="str">
        <f t="shared" si="18"/>
        <v/>
      </c>
      <c r="H424" s="51" t="str">
        <f t="shared" si="19"/>
        <v/>
      </c>
      <c r="I424" s="50" t="str">
        <f t="shared" si="20"/>
        <v/>
      </c>
    </row>
    <row r="425" spans="1:9">
      <c r="A425" s="49"/>
      <c r="B425" s="60" t="str">
        <f>IF(A425="","",COUNTIF($A$5:A425,A425))</f>
        <v/>
      </c>
      <c r="C425" s="49"/>
      <c r="D425" s="49"/>
      <c r="E425" s="51" t="str">
        <f>IF(C425="","",IFERROR(INDEX(Setup!$I$5:$I$15,MATCH(C425,Setup!$H$5:$H$15,0)),""))</f>
        <v/>
      </c>
      <c r="F425" s="52"/>
      <c r="G425" s="51" t="str">
        <f t="shared" si="18"/>
        <v/>
      </c>
      <c r="H425" s="51" t="str">
        <f t="shared" si="19"/>
        <v/>
      </c>
      <c r="I425" s="50" t="str">
        <f t="shared" si="20"/>
        <v/>
      </c>
    </row>
    <row r="426" spans="1:9">
      <c r="A426" s="49"/>
      <c r="B426" s="60" t="str">
        <f>IF(A426="","",COUNTIF($A$5:A426,A426))</f>
        <v/>
      </c>
      <c r="C426" s="49"/>
      <c r="D426" s="49"/>
      <c r="E426" s="51" t="str">
        <f>IF(C426="","",IFERROR(INDEX(Setup!$I$5:$I$15,MATCH(C426,Setup!$H$5:$H$15,0)),""))</f>
        <v/>
      </c>
      <c r="F426" s="52"/>
      <c r="G426" s="51" t="str">
        <f t="shared" si="18"/>
        <v/>
      </c>
      <c r="H426" s="51" t="str">
        <f t="shared" si="19"/>
        <v/>
      </c>
      <c r="I426" s="50" t="str">
        <f t="shared" si="20"/>
        <v/>
      </c>
    </row>
    <row r="427" spans="1:9">
      <c r="A427" s="49"/>
      <c r="B427" s="60" t="str">
        <f>IF(A427="","",COUNTIF($A$5:A427,A427))</f>
        <v/>
      </c>
      <c r="C427" s="49"/>
      <c r="D427" s="49"/>
      <c r="E427" s="51" t="str">
        <f>IF(C427="","",IFERROR(INDEX(Setup!$I$5:$I$15,MATCH(C427,Setup!$H$5:$H$15,0)),""))</f>
        <v/>
      </c>
      <c r="F427" s="52"/>
      <c r="G427" s="51" t="str">
        <f t="shared" si="18"/>
        <v/>
      </c>
      <c r="H427" s="51" t="str">
        <f t="shared" si="19"/>
        <v/>
      </c>
      <c r="I427" s="50" t="str">
        <f t="shared" si="20"/>
        <v/>
      </c>
    </row>
    <row r="428" spans="1:9">
      <c r="A428" s="49"/>
      <c r="B428" s="60" t="str">
        <f>IF(A428="","",COUNTIF($A$5:A428,A428))</f>
        <v/>
      </c>
      <c r="C428" s="49"/>
      <c r="D428" s="49"/>
      <c r="E428" s="51" t="str">
        <f>IF(C428="","",IFERROR(INDEX(Setup!$I$5:$I$15,MATCH(C428,Setup!$H$5:$H$15,0)),""))</f>
        <v/>
      </c>
      <c r="F428" s="52"/>
      <c r="G428" s="51" t="str">
        <f t="shared" si="18"/>
        <v/>
      </c>
      <c r="H428" s="51" t="str">
        <f t="shared" si="19"/>
        <v/>
      </c>
      <c r="I428" s="50" t="str">
        <f t="shared" si="20"/>
        <v/>
      </c>
    </row>
    <row r="429" spans="1:9">
      <c r="A429" s="49"/>
      <c r="B429" s="60" t="str">
        <f>IF(A429="","",COUNTIF($A$5:A429,A429))</f>
        <v/>
      </c>
      <c r="C429" s="49"/>
      <c r="D429" s="49"/>
      <c r="E429" s="51" t="str">
        <f>IF(C429="","",IFERROR(INDEX(Setup!$I$5:$I$15,MATCH(C429,Setup!$H$5:$H$15,0)),""))</f>
        <v/>
      </c>
      <c r="F429" s="52"/>
      <c r="G429" s="51" t="str">
        <f t="shared" si="18"/>
        <v/>
      </c>
      <c r="H429" s="51" t="str">
        <f t="shared" si="19"/>
        <v/>
      </c>
      <c r="I429" s="50" t="str">
        <f t="shared" si="20"/>
        <v/>
      </c>
    </row>
    <row r="430" spans="1:9">
      <c r="A430" s="49"/>
      <c r="B430" s="60" t="str">
        <f>IF(A430="","",COUNTIF($A$5:A430,A430))</f>
        <v/>
      </c>
      <c r="C430" s="49"/>
      <c r="D430" s="49"/>
      <c r="E430" s="51" t="str">
        <f>IF(C430="","",IFERROR(INDEX(Setup!$I$5:$I$15,MATCH(C430,Setup!$H$5:$H$15,0)),""))</f>
        <v/>
      </c>
      <c r="F430" s="52"/>
      <c r="G430" s="51" t="str">
        <f t="shared" si="18"/>
        <v/>
      </c>
      <c r="H430" s="51" t="str">
        <f t="shared" si="19"/>
        <v/>
      </c>
      <c r="I430" s="50" t="str">
        <f t="shared" si="20"/>
        <v/>
      </c>
    </row>
    <row r="431" spans="1:9">
      <c r="A431" s="49"/>
      <c r="B431" s="60" t="str">
        <f>IF(A431="","",COUNTIF($A$5:A431,A431))</f>
        <v/>
      </c>
      <c r="C431" s="49"/>
      <c r="D431" s="49"/>
      <c r="E431" s="51" t="str">
        <f>IF(C431="","",IFERROR(INDEX(Setup!$I$5:$I$15,MATCH(C431,Setup!$H$5:$H$15,0)),""))</f>
        <v/>
      </c>
      <c r="F431" s="52"/>
      <c r="G431" s="51" t="str">
        <f t="shared" si="18"/>
        <v/>
      </c>
      <c r="H431" s="51" t="str">
        <f t="shared" si="19"/>
        <v/>
      </c>
      <c r="I431" s="50" t="str">
        <f t="shared" si="20"/>
        <v/>
      </c>
    </row>
    <row r="432" spans="1:9">
      <c r="A432" s="49"/>
      <c r="B432" s="60" t="str">
        <f>IF(A432="","",COUNTIF($A$5:A432,A432))</f>
        <v/>
      </c>
      <c r="C432" s="49"/>
      <c r="D432" s="49"/>
      <c r="E432" s="51" t="str">
        <f>IF(C432="","",IFERROR(INDEX(Setup!$I$5:$I$15,MATCH(C432,Setup!$H$5:$H$15,0)),""))</f>
        <v/>
      </c>
      <c r="F432" s="52"/>
      <c r="G432" s="51" t="str">
        <f t="shared" si="18"/>
        <v/>
      </c>
      <c r="H432" s="51" t="str">
        <f t="shared" si="19"/>
        <v/>
      </c>
      <c r="I432" s="50" t="str">
        <f t="shared" si="20"/>
        <v/>
      </c>
    </row>
    <row r="433" spans="1:9">
      <c r="A433" s="49"/>
      <c r="B433" s="60" t="str">
        <f>IF(A433="","",COUNTIF($A$5:A433,A433))</f>
        <v/>
      </c>
      <c r="C433" s="49"/>
      <c r="D433" s="49"/>
      <c r="E433" s="51" t="str">
        <f>IF(C433="","",IFERROR(INDEX(Setup!$I$5:$I$15,MATCH(C433,Setup!$H$5:$H$15,0)),""))</f>
        <v/>
      </c>
      <c r="F433" s="52"/>
      <c r="G433" s="51" t="str">
        <f t="shared" si="18"/>
        <v/>
      </c>
      <c r="H433" s="51" t="str">
        <f t="shared" si="19"/>
        <v/>
      </c>
      <c r="I433" s="50" t="str">
        <f t="shared" si="20"/>
        <v/>
      </c>
    </row>
    <row r="434" spans="1:9">
      <c r="A434" s="49"/>
      <c r="B434" s="60" t="str">
        <f>IF(A434="","",COUNTIF($A$5:A434,A434))</f>
        <v/>
      </c>
      <c r="C434" s="49"/>
      <c r="D434" s="49"/>
      <c r="E434" s="51" t="str">
        <f>IF(C434="","",IFERROR(INDEX(Setup!$I$5:$I$15,MATCH(C434,Setup!$H$5:$H$15,0)),""))</f>
        <v/>
      </c>
      <c r="F434" s="52"/>
      <c r="G434" s="51" t="str">
        <f t="shared" si="18"/>
        <v/>
      </c>
      <c r="H434" s="51" t="str">
        <f t="shared" si="19"/>
        <v/>
      </c>
      <c r="I434" s="50" t="str">
        <f t="shared" si="20"/>
        <v/>
      </c>
    </row>
    <row r="435" spans="1:9">
      <c r="A435" s="49"/>
      <c r="B435" s="60" t="str">
        <f>IF(A435="","",COUNTIF($A$5:A435,A435))</f>
        <v/>
      </c>
      <c r="C435" s="49"/>
      <c r="D435" s="49"/>
      <c r="E435" s="51" t="str">
        <f>IF(C435="","",IFERROR(INDEX(Setup!$I$5:$I$15,MATCH(C435,Setup!$H$5:$H$15,0)),""))</f>
        <v/>
      </c>
      <c r="F435" s="52"/>
      <c r="G435" s="51" t="str">
        <f t="shared" si="18"/>
        <v/>
      </c>
      <c r="H435" s="51" t="str">
        <f t="shared" si="19"/>
        <v/>
      </c>
      <c r="I435" s="50" t="str">
        <f t="shared" si="20"/>
        <v/>
      </c>
    </row>
    <row r="436" spans="1:9">
      <c r="A436" s="49"/>
      <c r="B436" s="60" t="str">
        <f>IF(A436="","",COUNTIF($A$5:A436,A436))</f>
        <v/>
      </c>
      <c r="C436" s="49"/>
      <c r="D436" s="49"/>
      <c r="E436" s="51" t="str">
        <f>IF(C436="","",IFERROR(INDEX(Setup!$I$5:$I$15,MATCH(C436,Setup!$H$5:$H$15,0)),""))</f>
        <v/>
      </c>
      <c r="F436" s="52"/>
      <c r="G436" s="51" t="str">
        <f t="shared" si="18"/>
        <v/>
      </c>
      <c r="H436" s="51" t="str">
        <f t="shared" si="19"/>
        <v/>
      </c>
      <c r="I436" s="50" t="str">
        <f t="shared" si="20"/>
        <v/>
      </c>
    </row>
    <row r="437" spans="1:9">
      <c r="A437" s="49"/>
      <c r="B437" s="60" t="str">
        <f>IF(A437="","",COUNTIF($A$5:A437,A437))</f>
        <v/>
      </c>
      <c r="C437" s="49"/>
      <c r="D437" s="49"/>
      <c r="E437" s="51" t="str">
        <f>IF(C437="","",IFERROR(INDEX(Setup!$I$5:$I$15,MATCH(C437,Setup!$H$5:$H$15,0)),""))</f>
        <v/>
      </c>
      <c r="F437" s="52"/>
      <c r="G437" s="51" t="str">
        <f t="shared" si="18"/>
        <v/>
      </c>
      <c r="H437" s="51" t="str">
        <f t="shared" si="19"/>
        <v/>
      </c>
      <c r="I437" s="50" t="str">
        <f t="shared" si="20"/>
        <v/>
      </c>
    </row>
    <row r="438" spans="1:9">
      <c r="A438" s="49"/>
      <c r="B438" s="60" t="str">
        <f>IF(A438="","",COUNTIF($A$5:A438,A438))</f>
        <v/>
      </c>
      <c r="C438" s="49"/>
      <c r="D438" s="49"/>
      <c r="E438" s="51" t="str">
        <f>IF(C438="","",IFERROR(INDEX(Setup!$I$5:$I$15,MATCH(C438,Setup!$H$5:$H$15,0)),""))</f>
        <v/>
      </c>
      <c r="F438" s="52"/>
      <c r="G438" s="51" t="str">
        <f t="shared" si="18"/>
        <v/>
      </c>
      <c r="H438" s="51" t="str">
        <f t="shared" si="19"/>
        <v/>
      </c>
      <c r="I438" s="50" t="str">
        <f t="shared" si="20"/>
        <v/>
      </c>
    </row>
    <row r="439" spans="1:9">
      <c r="A439" s="49"/>
      <c r="B439" s="60" t="str">
        <f>IF(A439="","",COUNTIF($A$5:A439,A439))</f>
        <v/>
      </c>
      <c r="C439" s="49"/>
      <c r="D439" s="49"/>
      <c r="E439" s="51" t="str">
        <f>IF(C439="","",IFERROR(INDEX(Setup!$I$5:$I$15,MATCH(C439,Setup!$H$5:$H$15,0)),""))</f>
        <v/>
      </c>
      <c r="F439" s="52"/>
      <c r="G439" s="51" t="str">
        <f t="shared" si="18"/>
        <v/>
      </c>
      <c r="H439" s="51" t="str">
        <f t="shared" si="19"/>
        <v/>
      </c>
      <c r="I439" s="50" t="str">
        <f t="shared" si="20"/>
        <v/>
      </c>
    </row>
    <row r="440" spans="1:9">
      <c r="A440" s="49"/>
      <c r="B440" s="60" t="str">
        <f>IF(A440="","",COUNTIF($A$5:A440,A440))</f>
        <v/>
      </c>
      <c r="C440" s="49"/>
      <c r="D440" s="49"/>
      <c r="E440" s="51" t="str">
        <f>IF(C440="","",IFERROR(INDEX(Setup!$I$5:$I$15,MATCH(C440,Setup!$H$5:$H$15,0)),""))</f>
        <v/>
      </c>
      <c r="F440" s="52"/>
      <c r="G440" s="51" t="str">
        <f t="shared" si="18"/>
        <v/>
      </c>
      <c r="H440" s="51" t="str">
        <f t="shared" si="19"/>
        <v/>
      </c>
      <c r="I440" s="50" t="str">
        <f t="shared" si="20"/>
        <v/>
      </c>
    </row>
    <row r="441" spans="1:9">
      <c r="A441" s="49"/>
      <c r="B441" s="60" t="str">
        <f>IF(A441="","",COUNTIF($A$5:A441,A441))</f>
        <v/>
      </c>
      <c r="C441" s="49"/>
      <c r="D441" s="49"/>
      <c r="E441" s="51" t="str">
        <f>IF(C441="","",IFERROR(INDEX(Setup!$I$5:$I$15,MATCH(C441,Setup!$H$5:$H$15,0)),""))</f>
        <v/>
      </c>
      <c r="F441" s="52"/>
      <c r="G441" s="51" t="str">
        <f t="shared" si="18"/>
        <v/>
      </c>
      <c r="H441" s="51" t="str">
        <f t="shared" si="19"/>
        <v/>
      </c>
      <c r="I441" s="50" t="str">
        <f t="shared" si="20"/>
        <v/>
      </c>
    </row>
    <row r="442" spans="1:9">
      <c r="A442" s="49"/>
      <c r="B442" s="60" t="str">
        <f>IF(A442="","",COUNTIF($A$5:A442,A442))</f>
        <v/>
      </c>
      <c r="C442" s="49"/>
      <c r="D442" s="49"/>
      <c r="E442" s="51" t="str">
        <f>IF(C442="","",IFERROR(INDEX(Setup!$I$5:$I$15,MATCH(C442,Setup!$H$5:$H$15,0)),""))</f>
        <v/>
      </c>
      <c r="F442" s="52"/>
      <c r="G442" s="51" t="str">
        <f t="shared" si="18"/>
        <v/>
      </c>
      <c r="H442" s="51" t="str">
        <f t="shared" si="19"/>
        <v/>
      </c>
      <c r="I442" s="50" t="str">
        <f t="shared" si="20"/>
        <v/>
      </c>
    </row>
    <row r="443" spans="1:9">
      <c r="A443" s="49"/>
      <c r="B443" s="60" t="str">
        <f>IF(A443="","",COUNTIF($A$5:A443,A443))</f>
        <v/>
      </c>
      <c r="C443" s="49"/>
      <c r="D443" s="49"/>
      <c r="E443" s="51" t="str">
        <f>IF(C443="","",IFERROR(INDEX(Setup!$I$5:$I$15,MATCH(C443,Setup!$H$5:$H$15,0)),""))</f>
        <v/>
      </c>
      <c r="F443" s="52"/>
      <c r="G443" s="51" t="str">
        <f t="shared" si="18"/>
        <v/>
      </c>
      <c r="H443" s="51" t="str">
        <f t="shared" si="19"/>
        <v/>
      </c>
      <c r="I443" s="50" t="str">
        <f t="shared" si="20"/>
        <v/>
      </c>
    </row>
    <row r="444" spans="1:9">
      <c r="A444" s="49"/>
      <c r="B444" s="60" t="str">
        <f>IF(A444="","",COUNTIF($A$5:A444,A444))</f>
        <v/>
      </c>
      <c r="C444" s="49"/>
      <c r="D444" s="49"/>
      <c r="E444" s="51" t="str">
        <f>IF(C444="","",IFERROR(INDEX(Setup!$I$5:$I$15,MATCH(C444,Setup!$H$5:$H$15,0)),""))</f>
        <v/>
      </c>
      <c r="F444" s="52"/>
      <c r="G444" s="51" t="str">
        <f t="shared" si="18"/>
        <v/>
      </c>
      <c r="H444" s="51" t="str">
        <f t="shared" si="19"/>
        <v/>
      </c>
      <c r="I444" s="50" t="str">
        <f t="shared" si="20"/>
        <v/>
      </c>
    </row>
    <row r="445" spans="1:9">
      <c r="A445" s="49"/>
      <c r="B445" s="60" t="str">
        <f>IF(A445="","",COUNTIF($A$5:A445,A445))</f>
        <v/>
      </c>
      <c r="C445" s="49"/>
      <c r="D445" s="49"/>
      <c r="E445" s="51" t="str">
        <f>IF(C445="","",IFERROR(INDEX(Setup!$I$5:$I$15,MATCH(C445,Setup!$H$5:$H$15,0)),""))</f>
        <v/>
      </c>
      <c r="F445" s="52"/>
      <c r="G445" s="51" t="str">
        <f t="shared" si="18"/>
        <v/>
      </c>
      <c r="H445" s="51" t="str">
        <f t="shared" si="19"/>
        <v/>
      </c>
      <c r="I445" s="50" t="str">
        <f t="shared" si="20"/>
        <v/>
      </c>
    </row>
    <row r="446" spans="1:9">
      <c r="A446" s="49"/>
      <c r="B446" s="60" t="str">
        <f>IF(A446="","",COUNTIF($A$5:A446,A446))</f>
        <v/>
      </c>
      <c r="C446" s="49"/>
      <c r="D446" s="49"/>
      <c r="E446" s="51" t="str">
        <f>IF(C446="","",IFERROR(INDEX(Setup!$I$5:$I$15,MATCH(C446,Setup!$H$5:$H$15,0)),""))</f>
        <v/>
      </c>
      <c r="F446" s="52"/>
      <c r="G446" s="51" t="str">
        <f t="shared" si="18"/>
        <v/>
      </c>
      <c r="H446" s="51" t="str">
        <f t="shared" si="19"/>
        <v/>
      </c>
      <c r="I446" s="50" t="str">
        <f t="shared" si="20"/>
        <v/>
      </c>
    </row>
    <row r="447" spans="1:9">
      <c r="A447" s="49"/>
      <c r="B447" s="60" t="str">
        <f>IF(A447="","",COUNTIF($A$5:A447,A447))</f>
        <v/>
      </c>
      <c r="C447" s="49"/>
      <c r="D447" s="49"/>
      <c r="E447" s="51" t="str">
        <f>IF(C447="","",IFERROR(INDEX(Setup!$I$5:$I$15,MATCH(C447,Setup!$H$5:$H$15,0)),""))</f>
        <v/>
      </c>
      <c r="F447" s="52"/>
      <c r="G447" s="51" t="str">
        <f t="shared" si="18"/>
        <v/>
      </c>
      <c r="H447" s="51" t="str">
        <f t="shared" si="19"/>
        <v/>
      </c>
      <c r="I447" s="50" t="str">
        <f t="shared" si="20"/>
        <v/>
      </c>
    </row>
    <row r="448" spans="1:9">
      <c r="A448" s="49"/>
      <c r="B448" s="60" t="str">
        <f>IF(A448="","",COUNTIF($A$5:A448,A448))</f>
        <v/>
      </c>
      <c r="C448" s="49"/>
      <c r="D448" s="49"/>
      <c r="E448" s="51" t="str">
        <f>IF(C448="","",IFERROR(INDEX(Setup!$I$5:$I$15,MATCH(C448,Setup!$H$5:$H$15,0)),""))</f>
        <v/>
      </c>
      <c r="F448" s="52"/>
      <c r="G448" s="51" t="str">
        <f t="shared" si="18"/>
        <v/>
      </c>
      <c r="H448" s="51" t="str">
        <f t="shared" si="19"/>
        <v/>
      </c>
      <c r="I448" s="50" t="str">
        <f t="shared" si="20"/>
        <v/>
      </c>
    </row>
    <row r="449" spans="1:9">
      <c r="A449" s="49"/>
      <c r="B449" s="60" t="str">
        <f>IF(A449="","",COUNTIF($A$5:A449,A449))</f>
        <v/>
      </c>
      <c r="C449" s="49"/>
      <c r="D449" s="49"/>
      <c r="E449" s="51" t="str">
        <f>IF(C449="","",IFERROR(INDEX(Setup!$I$5:$I$15,MATCH(C449,Setup!$H$5:$H$15,0)),""))</f>
        <v/>
      </c>
      <c r="F449" s="52"/>
      <c r="G449" s="51" t="str">
        <f t="shared" si="18"/>
        <v/>
      </c>
      <c r="H449" s="51" t="str">
        <f t="shared" si="19"/>
        <v/>
      </c>
      <c r="I449" s="50" t="str">
        <f t="shared" si="20"/>
        <v/>
      </c>
    </row>
    <row r="450" spans="1:9">
      <c r="A450" s="49"/>
      <c r="B450" s="60" t="str">
        <f>IF(A450="","",COUNTIF($A$5:A450,A450))</f>
        <v/>
      </c>
      <c r="C450" s="49"/>
      <c r="D450" s="49"/>
      <c r="E450" s="51" t="str">
        <f>IF(C450="","",IFERROR(INDEX(Setup!$I$5:$I$15,MATCH(C450,Setup!$H$5:$H$15,0)),""))</f>
        <v/>
      </c>
      <c r="F450" s="52"/>
      <c r="G450" s="51" t="str">
        <f t="shared" si="18"/>
        <v/>
      </c>
      <c r="H450" s="51" t="str">
        <f t="shared" si="19"/>
        <v/>
      </c>
      <c r="I450" s="50" t="str">
        <f t="shared" si="20"/>
        <v/>
      </c>
    </row>
    <row r="451" spans="1:9">
      <c r="A451" s="49"/>
      <c r="B451" s="60" t="str">
        <f>IF(A451="","",COUNTIF($A$5:A451,A451))</f>
        <v/>
      </c>
      <c r="C451" s="49"/>
      <c r="D451" s="49"/>
      <c r="E451" s="51" t="str">
        <f>IF(C451="","",IFERROR(INDEX(Setup!$I$5:$I$15,MATCH(C451,Setup!$H$5:$H$15,0)),""))</f>
        <v/>
      </c>
      <c r="F451" s="52"/>
      <c r="G451" s="51" t="str">
        <f t="shared" si="18"/>
        <v/>
      </c>
      <c r="H451" s="51" t="str">
        <f t="shared" si="19"/>
        <v/>
      </c>
      <c r="I451" s="50" t="str">
        <f t="shared" si="20"/>
        <v/>
      </c>
    </row>
    <row r="452" spans="1:9">
      <c r="A452" s="49"/>
      <c r="B452" s="60" t="str">
        <f>IF(A452="","",COUNTIF($A$5:A452,A452))</f>
        <v/>
      </c>
      <c r="C452" s="49"/>
      <c r="D452" s="49"/>
      <c r="E452" s="51" t="str">
        <f>IF(C452="","",IFERROR(INDEX(Setup!$I$5:$I$15,MATCH(C452,Setup!$H$5:$H$15,0)),""))</f>
        <v/>
      </c>
      <c r="F452" s="52"/>
      <c r="G452" s="51" t="str">
        <f t="shared" si="18"/>
        <v/>
      </c>
      <c r="H452" s="51" t="str">
        <f t="shared" si="19"/>
        <v/>
      </c>
      <c r="I452" s="50" t="str">
        <f t="shared" si="20"/>
        <v/>
      </c>
    </row>
    <row r="453" spans="1:9">
      <c r="A453" s="49"/>
      <c r="B453" s="60" t="str">
        <f>IF(A453="","",COUNTIF($A$5:A453,A453))</f>
        <v/>
      </c>
      <c r="C453" s="49"/>
      <c r="D453" s="49"/>
      <c r="E453" s="51" t="str">
        <f>IF(C453="","",IFERROR(INDEX(Setup!$I$5:$I$15,MATCH(C453,Setup!$H$5:$H$15,0)),""))</f>
        <v/>
      </c>
      <c r="F453" s="52"/>
      <c r="G453" s="51" t="str">
        <f t="shared" ref="G453:G516" si="21">IF(C453="","",IF(F453&lt;&gt;"",F453,E453))</f>
        <v/>
      </c>
      <c r="H453" s="51" t="str">
        <f t="shared" ref="H453:H516" si="22">IF(OR(D453="",G453=""),"",D453*G453)</f>
        <v/>
      </c>
      <c r="I453" s="50" t="str">
        <f t="shared" ref="I453:I504" si="23">IF(OR(A453="",B453=""),"",VALUE(RIGHT(A453,3))*100+B453)</f>
        <v/>
      </c>
    </row>
    <row r="454" spans="1:9">
      <c r="A454" s="49"/>
      <c r="B454" s="60" t="str">
        <f>IF(A454="","",COUNTIF($A$5:A454,A454))</f>
        <v/>
      </c>
      <c r="C454" s="49"/>
      <c r="D454" s="49"/>
      <c r="E454" s="51" t="str">
        <f>IF(C454="","",IFERROR(INDEX(Setup!$I$5:$I$15,MATCH(C454,Setup!$H$5:$H$15,0)),""))</f>
        <v/>
      </c>
      <c r="F454" s="52"/>
      <c r="G454" s="51" t="str">
        <f t="shared" si="21"/>
        <v/>
      </c>
      <c r="H454" s="51" t="str">
        <f t="shared" si="22"/>
        <v/>
      </c>
      <c r="I454" s="50" t="str">
        <f t="shared" si="23"/>
        <v/>
      </c>
    </row>
    <row r="455" spans="1:9">
      <c r="A455" s="49"/>
      <c r="B455" s="60" t="str">
        <f>IF(A455="","",COUNTIF($A$5:A455,A455))</f>
        <v/>
      </c>
      <c r="C455" s="49"/>
      <c r="D455" s="49"/>
      <c r="E455" s="51" t="str">
        <f>IF(C455="","",IFERROR(INDEX(Setup!$I$5:$I$15,MATCH(C455,Setup!$H$5:$H$15,0)),""))</f>
        <v/>
      </c>
      <c r="F455" s="52"/>
      <c r="G455" s="51" t="str">
        <f t="shared" si="21"/>
        <v/>
      </c>
      <c r="H455" s="51" t="str">
        <f t="shared" si="22"/>
        <v/>
      </c>
      <c r="I455" s="50" t="str">
        <f t="shared" si="23"/>
        <v/>
      </c>
    </row>
    <row r="456" spans="1:9">
      <c r="A456" s="49"/>
      <c r="B456" s="60" t="str">
        <f>IF(A456="","",COUNTIF($A$5:A456,A456))</f>
        <v/>
      </c>
      <c r="C456" s="49"/>
      <c r="D456" s="49"/>
      <c r="E456" s="51" t="str">
        <f>IF(C456="","",IFERROR(INDEX(Setup!$I$5:$I$15,MATCH(C456,Setup!$H$5:$H$15,0)),""))</f>
        <v/>
      </c>
      <c r="F456" s="52"/>
      <c r="G456" s="51" t="str">
        <f t="shared" si="21"/>
        <v/>
      </c>
      <c r="H456" s="51" t="str">
        <f t="shared" si="22"/>
        <v/>
      </c>
      <c r="I456" s="50" t="str">
        <f t="shared" si="23"/>
        <v/>
      </c>
    </row>
    <row r="457" spans="1:9">
      <c r="A457" s="49"/>
      <c r="B457" s="60" t="str">
        <f>IF(A457="","",COUNTIF($A$5:A457,A457))</f>
        <v/>
      </c>
      <c r="C457" s="49"/>
      <c r="D457" s="49"/>
      <c r="E457" s="51" t="str">
        <f>IF(C457="","",IFERROR(INDEX(Setup!$I$5:$I$15,MATCH(C457,Setup!$H$5:$H$15,0)),""))</f>
        <v/>
      </c>
      <c r="F457" s="52"/>
      <c r="G457" s="51" t="str">
        <f t="shared" si="21"/>
        <v/>
      </c>
      <c r="H457" s="51" t="str">
        <f t="shared" si="22"/>
        <v/>
      </c>
      <c r="I457" s="50" t="str">
        <f t="shared" si="23"/>
        <v/>
      </c>
    </row>
    <row r="458" spans="1:9">
      <c r="A458" s="49"/>
      <c r="B458" s="60" t="str">
        <f>IF(A458="","",COUNTIF($A$5:A458,A458))</f>
        <v/>
      </c>
      <c r="C458" s="49"/>
      <c r="D458" s="49"/>
      <c r="E458" s="51" t="str">
        <f>IF(C458="","",IFERROR(INDEX(Setup!$I$5:$I$15,MATCH(C458,Setup!$H$5:$H$15,0)),""))</f>
        <v/>
      </c>
      <c r="F458" s="52"/>
      <c r="G458" s="51" t="str">
        <f t="shared" si="21"/>
        <v/>
      </c>
      <c r="H458" s="51" t="str">
        <f t="shared" si="22"/>
        <v/>
      </c>
      <c r="I458" s="50" t="str">
        <f t="shared" si="23"/>
        <v/>
      </c>
    </row>
    <row r="459" spans="1:9">
      <c r="A459" s="49"/>
      <c r="B459" s="60" t="str">
        <f>IF(A459="","",COUNTIF($A$5:A459,A459))</f>
        <v/>
      </c>
      <c r="C459" s="49"/>
      <c r="D459" s="49"/>
      <c r="E459" s="51" t="str">
        <f>IF(C459="","",IFERROR(INDEX(Setup!$I$5:$I$15,MATCH(C459,Setup!$H$5:$H$15,0)),""))</f>
        <v/>
      </c>
      <c r="F459" s="52"/>
      <c r="G459" s="51" t="str">
        <f t="shared" si="21"/>
        <v/>
      </c>
      <c r="H459" s="51" t="str">
        <f t="shared" si="22"/>
        <v/>
      </c>
      <c r="I459" s="50" t="str">
        <f t="shared" si="23"/>
        <v/>
      </c>
    </row>
    <row r="460" spans="1:9">
      <c r="A460" s="49"/>
      <c r="B460" s="60" t="str">
        <f>IF(A460="","",COUNTIF($A$5:A460,A460))</f>
        <v/>
      </c>
      <c r="C460" s="49"/>
      <c r="D460" s="49"/>
      <c r="E460" s="51" t="str">
        <f>IF(C460="","",IFERROR(INDEX(Setup!$I$5:$I$15,MATCH(C460,Setup!$H$5:$H$15,0)),""))</f>
        <v/>
      </c>
      <c r="F460" s="52"/>
      <c r="G460" s="51" t="str">
        <f t="shared" si="21"/>
        <v/>
      </c>
      <c r="H460" s="51" t="str">
        <f t="shared" si="22"/>
        <v/>
      </c>
      <c r="I460" s="50" t="str">
        <f t="shared" si="23"/>
        <v/>
      </c>
    </row>
    <row r="461" spans="1:9">
      <c r="A461" s="49"/>
      <c r="B461" s="60" t="str">
        <f>IF(A461="","",COUNTIF($A$5:A461,A461))</f>
        <v/>
      </c>
      <c r="C461" s="49"/>
      <c r="D461" s="49"/>
      <c r="E461" s="51" t="str">
        <f>IF(C461="","",IFERROR(INDEX(Setup!$I$5:$I$15,MATCH(C461,Setup!$H$5:$H$15,0)),""))</f>
        <v/>
      </c>
      <c r="F461" s="52"/>
      <c r="G461" s="51" t="str">
        <f t="shared" si="21"/>
        <v/>
      </c>
      <c r="H461" s="51" t="str">
        <f t="shared" si="22"/>
        <v/>
      </c>
      <c r="I461" s="50" t="str">
        <f t="shared" si="23"/>
        <v/>
      </c>
    </row>
    <row r="462" spans="1:9">
      <c r="A462" s="49"/>
      <c r="B462" s="60" t="str">
        <f>IF(A462="","",COUNTIF($A$5:A462,A462))</f>
        <v/>
      </c>
      <c r="C462" s="49"/>
      <c r="D462" s="49"/>
      <c r="E462" s="51" t="str">
        <f>IF(C462="","",IFERROR(INDEX(Setup!$I$5:$I$15,MATCH(C462,Setup!$H$5:$H$15,0)),""))</f>
        <v/>
      </c>
      <c r="F462" s="52"/>
      <c r="G462" s="51" t="str">
        <f t="shared" si="21"/>
        <v/>
      </c>
      <c r="H462" s="51" t="str">
        <f t="shared" si="22"/>
        <v/>
      </c>
      <c r="I462" s="50" t="str">
        <f t="shared" si="23"/>
        <v/>
      </c>
    </row>
    <row r="463" spans="1:9">
      <c r="A463" s="49"/>
      <c r="B463" s="60" t="str">
        <f>IF(A463="","",COUNTIF($A$5:A463,A463))</f>
        <v/>
      </c>
      <c r="C463" s="49"/>
      <c r="D463" s="49"/>
      <c r="E463" s="51" t="str">
        <f>IF(C463="","",IFERROR(INDEX(Setup!$I$5:$I$15,MATCH(C463,Setup!$H$5:$H$15,0)),""))</f>
        <v/>
      </c>
      <c r="F463" s="52"/>
      <c r="G463" s="51" t="str">
        <f t="shared" si="21"/>
        <v/>
      </c>
      <c r="H463" s="51" t="str">
        <f t="shared" si="22"/>
        <v/>
      </c>
      <c r="I463" s="50" t="str">
        <f t="shared" si="23"/>
        <v/>
      </c>
    </row>
    <row r="464" spans="1:9">
      <c r="A464" s="49"/>
      <c r="B464" s="60" t="str">
        <f>IF(A464="","",COUNTIF($A$5:A464,A464))</f>
        <v/>
      </c>
      <c r="C464" s="49"/>
      <c r="D464" s="49"/>
      <c r="E464" s="51" t="str">
        <f>IF(C464="","",IFERROR(INDEX(Setup!$I$5:$I$15,MATCH(C464,Setup!$H$5:$H$15,0)),""))</f>
        <v/>
      </c>
      <c r="F464" s="52"/>
      <c r="G464" s="51" t="str">
        <f t="shared" si="21"/>
        <v/>
      </c>
      <c r="H464" s="51" t="str">
        <f t="shared" si="22"/>
        <v/>
      </c>
      <c r="I464" s="50" t="str">
        <f t="shared" si="23"/>
        <v/>
      </c>
    </row>
    <row r="465" spans="1:9">
      <c r="A465" s="49"/>
      <c r="B465" s="60" t="str">
        <f>IF(A465="","",COUNTIF($A$5:A465,A465))</f>
        <v/>
      </c>
      <c r="C465" s="49"/>
      <c r="D465" s="49"/>
      <c r="E465" s="51" t="str">
        <f>IF(C465="","",IFERROR(INDEX(Setup!$I$5:$I$15,MATCH(C465,Setup!$H$5:$H$15,0)),""))</f>
        <v/>
      </c>
      <c r="F465" s="52"/>
      <c r="G465" s="51" t="str">
        <f t="shared" si="21"/>
        <v/>
      </c>
      <c r="H465" s="51" t="str">
        <f t="shared" si="22"/>
        <v/>
      </c>
      <c r="I465" s="50" t="str">
        <f t="shared" si="23"/>
        <v/>
      </c>
    </row>
    <row r="466" spans="1:9">
      <c r="A466" s="49"/>
      <c r="B466" s="60" t="str">
        <f>IF(A466="","",COUNTIF($A$5:A466,A466))</f>
        <v/>
      </c>
      <c r="C466" s="49"/>
      <c r="D466" s="49"/>
      <c r="E466" s="51" t="str">
        <f>IF(C466="","",IFERROR(INDEX(Setup!$I$5:$I$15,MATCH(C466,Setup!$H$5:$H$15,0)),""))</f>
        <v/>
      </c>
      <c r="F466" s="52"/>
      <c r="G466" s="51" t="str">
        <f t="shared" si="21"/>
        <v/>
      </c>
      <c r="H466" s="51" t="str">
        <f t="shared" si="22"/>
        <v/>
      </c>
      <c r="I466" s="50" t="str">
        <f t="shared" si="23"/>
        <v/>
      </c>
    </row>
    <row r="467" spans="1:9">
      <c r="A467" s="49"/>
      <c r="B467" s="60" t="str">
        <f>IF(A467="","",COUNTIF($A$5:A467,A467))</f>
        <v/>
      </c>
      <c r="C467" s="49"/>
      <c r="D467" s="49"/>
      <c r="E467" s="51" t="str">
        <f>IF(C467="","",IFERROR(INDEX(Setup!$I$5:$I$15,MATCH(C467,Setup!$H$5:$H$15,0)),""))</f>
        <v/>
      </c>
      <c r="F467" s="52"/>
      <c r="G467" s="51" t="str">
        <f t="shared" si="21"/>
        <v/>
      </c>
      <c r="H467" s="51" t="str">
        <f t="shared" si="22"/>
        <v/>
      </c>
      <c r="I467" s="50" t="str">
        <f t="shared" si="23"/>
        <v/>
      </c>
    </row>
    <row r="468" spans="1:9">
      <c r="A468" s="49"/>
      <c r="B468" s="60" t="str">
        <f>IF(A468="","",COUNTIF($A$5:A468,A468))</f>
        <v/>
      </c>
      <c r="C468" s="49"/>
      <c r="D468" s="49"/>
      <c r="E468" s="51" t="str">
        <f>IF(C468="","",IFERROR(INDEX(Setup!$I$5:$I$15,MATCH(C468,Setup!$H$5:$H$15,0)),""))</f>
        <v/>
      </c>
      <c r="F468" s="52"/>
      <c r="G468" s="51" t="str">
        <f t="shared" si="21"/>
        <v/>
      </c>
      <c r="H468" s="51" t="str">
        <f t="shared" si="22"/>
        <v/>
      </c>
      <c r="I468" s="50" t="str">
        <f t="shared" si="23"/>
        <v/>
      </c>
    </row>
    <row r="469" spans="1:9">
      <c r="A469" s="49"/>
      <c r="B469" s="60" t="str">
        <f>IF(A469="","",COUNTIF($A$5:A469,A469))</f>
        <v/>
      </c>
      <c r="C469" s="49"/>
      <c r="D469" s="49"/>
      <c r="E469" s="51" t="str">
        <f>IF(C469="","",IFERROR(INDEX(Setup!$I$5:$I$15,MATCH(C469,Setup!$H$5:$H$15,0)),""))</f>
        <v/>
      </c>
      <c r="F469" s="52"/>
      <c r="G469" s="51" t="str">
        <f t="shared" si="21"/>
        <v/>
      </c>
      <c r="H469" s="51" t="str">
        <f t="shared" si="22"/>
        <v/>
      </c>
      <c r="I469" s="50" t="str">
        <f t="shared" si="23"/>
        <v/>
      </c>
    </row>
    <row r="470" spans="1:9">
      <c r="A470" s="49"/>
      <c r="B470" s="60" t="str">
        <f>IF(A470="","",COUNTIF($A$5:A470,A470))</f>
        <v/>
      </c>
      <c r="C470" s="49"/>
      <c r="D470" s="49"/>
      <c r="E470" s="51" t="str">
        <f>IF(C470="","",IFERROR(INDEX(Setup!$I$5:$I$15,MATCH(C470,Setup!$H$5:$H$15,0)),""))</f>
        <v/>
      </c>
      <c r="F470" s="52"/>
      <c r="G470" s="51" t="str">
        <f t="shared" si="21"/>
        <v/>
      </c>
      <c r="H470" s="51" t="str">
        <f t="shared" si="22"/>
        <v/>
      </c>
      <c r="I470" s="50" t="str">
        <f t="shared" si="23"/>
        <v/>
      </c>
    </row>
    <row r="471" spans="1:9">
      <c r="A471" s="49"/>
      <c r="B471" s="60" t="str">
        <f>IF(A471="","",COUNTIF($A$5:A471,A471))</f>
        <v/>
      </c>
      <c r="C471" s="49"/>
      <c r="D471" s="49"/>
      <c r="E471" s="51" t="str">
        <f>IF(C471="","",IFERROR(INDEX(Setup!$I$5:$I$15,MATCH(C471,Setup!$H$5:$H$15,0)),""))</f>
        <v/>
      </c>
      <c r="F471" s="52"/>
      <c r="G471" s="51" t="str">
        <f t="shared" si="21"/>
        <v/>
      </c>
      <c r="H471" s="51" t="str">
        <f t="shared" si="22"/>
        <v/>
      </c>
      <c r="I471" s="50" t="str">
        <f t="shared" si="23"/>
        <v/>
      </c>
    </row>
    <row r="472" spans="1:9">
      <c r="A472" s="49"/>
      <c r="B472" s="60" t="str">
        <f>IF(A472="","",COUNTIF($A$5:A472,A472))</f>
        <v/>
      </c>
      <c r="C472" s="49"/>
      <c r="D472" s="49"/>
      <c r="E472" s="51" t="str">
        <f>IF(C472="","",IFERROR(INDEX(Setup!$I$5:$I$15,MATCH(C472,Setup!$H$5:$H$15,0)),""))</f>
        <v/>
      </c>
      <c r="F472" s="52"/>
      <c r="G472" s="51" t="str">
        <f t="shared" si="21"/>
        <v/>
      </c>
      <c r="H472" s="51" t="str">
        <f t="shared" si="22"/>
        <v/>
      </c>
      <c r="I472" s="50" t="str">
        <f t="shared" si="23"/>
        <v/>
      </c>
    </row>
    <row r="473" spans="1:9">
      <c r="A473" s="49"/>
      <c r="B473" s="60" t="str">
        <f>IF(A473="","",COUNTIF($A$5:A473,A473))</f>
        <v/>
      </c>
      <c r="C473" s="49"/>
      <c r="D473" s="49"/>
      <c r="E473" s="51" t="str">
        <f>IF(C473="","",IFERROR(INDEX(Setup!$I$5:$I$15,MATCH(C473,Setup!$H$5:$H$15,0)),""))</f>
        <v/>
      </c>
      <c r="F473" s="52"/>
      <c r="G473" s="51" t="str">
        <f t="shared" si="21"/>
        <v/>
      </c>
      <c r="H473" s="51" t="str">
        <f t="shared" si="22"/>
        <v/>
      </c>
      <c r="I473" s="50" t="str">
        <f t="shared" si="23"/>
        <v/>
      </c>
    </row>
    <row r="474" spans="1:9">
      <c r="A474" s="49"/>
      <c r="B474" s="60" t="str">
        <f>IF(A474="","",COUNTIF($A$5:A474,A474))</f>
        <v/>
      </c>
      <c r="C474" s="49"/>
      <c r="D474" s="49"/>
      <c r="E474" s="51" t="str">
        <f>IF(C474="","",IFERROR(INDEX(Setup!$I$5:$I$15,MATCH(C474,Setup!$H$5:$H$15,0)),""))</f>
        <v/>
      </c>
      <c r="F474" s="52"/>
      <c r="G474" s="51" t="str">
        <f t="shared" si="21"/>
        <v/>
      </c>
      <c r="H474" s="51" t="str">
        <f t="shared" si="22"/>
        <v/>
      </c>
      <c r="I474" s="50" t="str">
        <f t="shared" si="23"/>
        <v/>
      </c>
    </row>
    <row r="475" spans="1:9">
      <c r="A475" s="49"/>
      <c r="B475" s="60" t="str">
        <f>IF(A475="","",COUNTIF($A$5:A475,A475))</f>
        <v/>
      </c>
      <c r="C475" s="49"/>
      <c r="D475" s="49"/>
      <c r="E475" s="51" t="str">
        <f>IF(C475="","",IFERROR(INDEX(Setup!$I$5:$I$15,MATCH(C475,Setup!$H$5:$H$15,0)),""))</f>
        <v/>
      </c>
      <c r="F475" s="52"/>
      <c r="G475" s="51" t="str">
        <f t="shared" si="21"/>
        <v/>
      </c>
      <c r="H475" s="51" t="str">
        <f t="shared" si="22"/>
        <v/>
      </c>
      <c r="I475" s="50" t="str">
        <f t="shared" si="23"/>
        <v/>
      </c>
    </row>
    <row r="476" spans="1:9">
      <c r="A476" s="49"/>
      <c r="B476" s="60" t="str">
        <f>IF(A476="","",COUNTIF($A$5:A476,A476))</f>
        <v/>
      </c>
      <c r="C476" s="49"/>
      <c r="D476" s="49"/>
      <c r="E476" s="51" t="str">
        <f>IF(C476="","",IFERROR(INDEX(Setup!$I$5:$I$15,MATCH(C476,Setup!$H$5:$H$15,0)),""))</f>
        <v/>
      </c>
      <c r="F476" s="52"/>
      <c r="G476" s="51" t="str">
        <f t="shared" si="21"/>
        <v/>
      </c>
      <c r="H476" s="51" t="str">
        <f t="shared" si="22"/>
        <v/>
      </c>
      <c r="I476" s="50" t="str">
        <f t="shared" si="23"/>
        <v/>
      </c>
    </row>
    <row r="477" spans="1:9">
      <c r="A477" s="49"/>
      <c r="B477" s="60" t="str">
        <f>IF(A477="","",COUNTIF($A$5:A477,A477))</f>
        <v/>
      </c>
      <c r="C477" s="49"/>
      <c r="D477" s="49"/>
      <c r="E477" s="51" t="str">
        <f>IF(C477="","",IFERROR(INDEX(Setup!$I$5:$I$15,MATCH(C477,Setup!$H$5:$H$15,0)),""))</f>
        <v/>
      </c>
      <c r="F477" s="52"/>
      <c r="G477" s="51" t="str">
        <f t="shared" si="21"/>
        <v/>
      </c>
      <c r="H477" s="51" t="str">
        <f t="shared" si="22"/>
        <v/>
      </c>
      <c r="I477" s="50" t="str">
        <f t="shared" si="23"/>
        <v/>
      </c>
    </row>
    <row r="478" spans="1:9">
      <c r="A478" s="49"/>
      <c r="B478" s="60" t="str">
        <f>IF(A478="","",COUNTIF($A$5:A478,A478))</f>
        <v/>
      </c>
      <c r="C478" s="49"/>
      <c r="D478" s="49"/>
      <c r="E478" s="51" t="str">
        <f>IF(C478="","",IFERROR(INDEX(Setup!$I$5:$I$15,MATCH(C478,Setup!$H$5:$H$15,0)),""))</f>
        <v/>
      </c>
      <c r="F478" s="52"/>
      <c r="G478" s="51" t="str">
        <f t="shared" si="21"/>
        <v/>
      </c>
      <c r="H478" s="51" t="str">
        <f t="shared" si="22"/>
        <v/>
      </c>
      <c r="I478" s="50" t="str">
        <f t="shared" si="23"/>
        <v/>
      </c>
    </row>
    <row r="479" spans="1:9">
      <c r="A479" s="49"/>
      <c r="B479" s="60" t="str">
        <f>IF(A479="","",COUNTIF($A$5:A479,A479))</f>
        <v/>
      </c>
      <c r="C479" s="49"/>
      <c r="D479" s="49"/>
      <c r="E479" s="51" t="str">
        <f>IF(C479="","",IFERROR(INDEX(Setup!$I$5:$I$15,MATCH(C479,Setup!$H$5:$H$15,0)),""))</f>
        <v/>
      </c>
      <c r="F479" s="52"/>
      <c r="G479" s="51" t="str">
        <f t="shared" si="21"/>
        <v/>
      </c>
      <c r="H479" s="51" t="str">
        <f t="shared" si="22"/>
        <v/>
      </c>
      <c r="I479" s="50" t="str">
        <f t="shared" si="23"/>
        <v/>
      </c>
    </row>
    <row r="480" spans="1:9">
      <c r="A480" s="49"/>
      <c r="B480" s="60" t="str">
        <f>IF(A480="","",COUNTIF($A$5:A480,A480))</f>
        <v/>
      </c>
      <c r="C480" s="49"/>
      <c r="D480" s="49"/>
      <c r="E480" s="51" t="str">
        <f>IF(C480="","",IFERROR(INDEX(Setup!$I$5:$I$15,MATCH(C480,Setup!$H$5:$H$15,0)),""))</f>
        <v/>
      </c>
      <c r="F480" s="52"/>
      <c r="G480" s="51" t="str">
        <f t="shared" si="21"/>
        <v/>
      </c>
      <c r="H480" s="51" t="str">
        <f t="shared" si="22"/>
        <v/>
      </c>
      <c r="I480" s="50" t="str">
        <f t="shared" si="23"/>
        <v/>
      </c>
    </row>
    <row r="481" spans="1:9">
      <c r="A481" s="49"/>
      <c r="B481" s="60" t="str">
        <f>IF(A481="","",COUNTIF($A$5:A481,A481))</f>
        <v/>
      </c>
      <c r="C481" s="49"/>
      <c r="D481" s="49"/>
      <c r="E481" s="51" t="str">
        <f>IF(C481="","",IFERROR(INDEX(Setup!$I$5:$I$15,MATCH(C481,Setup!$H$5:$H$15,0)),""))</f>
        <v/>
      </c>
      <c r="F481" s="52"/>
      <c r="G481" s="51" t="str">
        <f t="shared" si="21"/>
        <v/>
      </c>
      <c r="H481" s="51" t="str">
        <f t="shared" si="22"/>
        <v/>
      </c>
      <c r="I481" s="50" t="str">
        <f t="shared" si="23"/>
        <v/>
      </c>
    </row>
    <row r="482" spans="1:9">
      <c r="A482" s="49"/>
      <c r="B482" s="60" t="str">
        <f>IF(A482="","",COUNTIF($A$5:A482,A482))</f>
        <v/>
      </c>
      <c r="C482" s="49"/>
      <c r="D482" s="49"/>
      <c r="E482" s="51" t="str">
        <f>IF(C482="","",IFERROR(INDEX(Setup!$I$5:$I$15,MATCH(C482,Setup!$H$5:$H$15,0)),""))</f>
        <v/>
      </c>
      <c r="F482" s="52"/>
      <c r="G482" s="51" t="str">
        <f t="shared" si="21"/>
        <v/>
      </c>
      <c r="H482" s="51" t="str">
        <f t="shared" si="22"/>
        <v/>
      </c>
      <c r="I482" s="50" t="str">
        <f t="shared" si="23"/>
        <v/>
      </c>
    </row>
    <row r="483" spans="1:9">
      <c r="A483" s="49"/>
      <c r="B483" s="60" t="str">
        <f>IF(A483="","",COUNTIF($A$5:A483,A483))</f>
        <v/>
      </c>
      <c r="C483" s="49"/>
      <c r="D483" s="49"/>
      <c r="E483" s="51" t="str">
        <f>IF(C483="","",IFERROR(INDEX(Setup!$I$5:$I$15,MATCH(C483,Setup!$H$5:$H$15,0)),""))</f>
        <v/>
      </c>
      <c r="F483" s="52"/>
      <c r="G483" s="51" t="str">
        <f t="shared" si="21"/>
        <v/>
      </c>
      <c r="H483" s="51" t="str">
        <f t="shared" si="22"/>
        <v/>
      </c>
      <c r="I483" s="50" t="str">
        <f t="shared" si="23"/>
        <v/>
      </c>
    </row>
    <row r="484" spans="1:9">
      <c r="A484" s="49"/>
      <c r="B484" s="60" t="str">
        <f>IF(A484="","",COUNTIF($A$5:A484,A484))</f>
        <v/>
      </c>
      <c r="C484" s="49"/>
      <c r="D484" s="49"/>
      <c r="E484" s="51" t="str">
        <f>IF(C484="","",IFERROR(INDEX(Setup!$I$5:$I$15,MATCH(C484,Setup!$H$5:$H$15,0)),""))</f>
        <v/>
      </c>
      <c r="F484" s="52"/>
      <c r="G484" s="51" t="str">
        <f t="shared" si="21"/>
        <v/>
      </c>
      <c r="H484" s="51" t="str">
        <f t="shared" si="22"/>
        <v/>
      </c>
      <c r="I484" s="50" t="str">
        <f t="shared" si="23"/>
        <v/>
      </c>
    </row>
    <row r="485" spans="1:9">
      <c r="A485" s="49"/>
      <c r="B485" s="60" t="str">
        <f>IF(A485="","",COUNTIF($A$5:A485,A485))</f>
        <v/>
      </c>
      <c r="C485" s="49"/>
      <c r="D485" s="49"/>
      <c r="E485" s="51" t="str">
        <f>IF(C485="","",IFERROR(INDEX(Setup!$I$5:$I$15,MATCH(C485,Setup!$H$5:$H$15,0)),""))</f>
        <v/>
      </c>
      <c r="F485" s="52"/>
      <c r="G485" s="51" t="str">
        <f t="shared" si="21"/>
        <v/>
      </c>
      <c r="H485" s="51" t="str">
        <f t="shared" si="22"/>
        <v/>
      </c>
      <c r="I485" s="50" t="str">
        <f t="shared" si="23"/>
        <v/>
      </c>
    </row>
    <row r="486" spans="1:9">
      <c r="A486" s="49"/>
      <c r="B486" s="60" t="str">
        <f>IF(A486="","",COUNTIF($A$5:A486,A486))</f>
        <v/>
      </c>
      <c r="C486" s="49"/>
      <c r="D486" s="49"/>
      <c r="E486" s="51" t="str">
        <f>IF(C486="","",IFERROR(INDEX(Setup!$I$5:$I$15,MATCH(C486,Setup!$H$5:$H$15,0)),""))</f>
        <v/>
      </c>
      <c r="F486" s="52"/>
      <c r="G486" s="51" t="str">
        <f t="shared" si="21"/>
        <v/>
      </c>
      <c r="H486" s="51" t="str">
        <f t="shared" si="22"/>
        <v/>
      </c>
      <c r="I486" s="50" t="str">
        <f t="shared" si="23"/>
        <v/>
      </c>
    </row>
    <row r="487" spans="1:9">
      <c r="A487" s="49"/>
      <c r="B487" s="60" t="str">
        <f>IF(A487="","",COUNTIF($A$5:A487,A487))</f>
        <v/>
      </c>
      <c r="C487" s="49"/>
      <c r="D487" s="49"/>
      <c r="E487" s="51" t="str">
        <f>IF(C487="","",IFERROR(INDEX(Setup!$I$5:$I$15,MATCH(C487,Setup!$H$5:$H$15,0)),""))</f>
        <v/>
      </c>
      <c r="F487" s="52"/>
      <c r="G487" s="51" t="str">
        <f t="shared" si="21"/>
        <v/>
      </c>
      <c r="H487" s="51" t="str">
        <f t="shared" si="22"/>
        <v/>
      </c>
      <c r="I487" s="50" t="str">
        <f t="shared" si="23"/>
        <v/>
      </c>
    </row>
    <row r="488" spans="1:9">
      <c r="A488" s="49"/>
      <c r="B488" s="60" t="str">
        <f>IF(A488="","",COUNTIF($A$5:A488,A488))</f>
        <v/>
      </c>
      <c r="C488" s="49"/>
      <c r="D488" s="49"/>
      <c r="E488" s="51" t="str">
        <f>IF(C488="","",IFERROR(INDEX(Setup!$I$5:$I$15,MATCH(C488,Setup!$H$5:$H$15,0)),""))</f>
        <v/>
      </c>
      <c r="F488" s="52"/>
      <c r="G488" s="51" t="str">
        <f t="shared" si="21"/>
        <v/>
      </c>
      <c r="H488" s="51" t="str">
        <f t="shared" si="22"/>
        <v/>
      </c>
      <c r="I488" s="50" t="str">
        <f t="shared" si="23"/>
        <v/>
      </c>
    </row>
    <row r="489" spans="1:9">
      <c r="A489" s="49"/>
      <c r="B489" s="60" t="str">
        <f>IF(A489="","",COUNTIF($A$5:A489,A489))</f>
        <v/>
      </c>
      <c r="C489" s="49"/>
      <c r="D489" s="49"/>
      <c r="E489" s="51" t="str">
        <f>IF(C489="","",IFERROR(INDEX(Setup!$I$5:$I$15,MATCH(C489,Setup!$H$5:$H$15,0)),""))</f>
        <v/>
      </c>
      <c r="F489" s="52"/>
      <c r="G489" s="51" t="str">
        <f t="shared" si="21"/>
        <v/>
      </c>
      <c r="H489" s="51" t="str">
        <f t="shared" si="22"/>
        <v/>
      </c>
      <c r="I489" s="50" t="str">
        <f t="shared" si="23"/>
        <v/>
      </c>
    </row>
    <row r="490" spans="1:9">
      <c r="A490" s="49"/>
      <c r="B490" s="60" t="str">
        <f>IF(A490="","",COUNTIF($A$5:A490,A490))</f>
        <v/>
      </c>
      <c r="C490" s="49"/>
      <c r="D490" s="49"/>
      <c r="E490" s="51" t="str">
        <f>IF(C490="","",IFERROR(INDEX(Setup!$I$5:$I$15,MATCH(C490,Setup!$H$5:$H$15,0)),""))</f>
        <v/>
      </c>
      <c r="F490" s="52"/>
      <c r="G490" s="51" t="str">
        <f t="shared" si="21"/>
        <v/>
      </c>
      <c r="H490" s="51" t="str">
        <f t="shared" si="22"/>
        <v/>
      </c>
      <c r="I490" s="50" t="str">
        <f t="shared" si="23"/>
        <v/>
      </c>
    </row>
    <row r="491" spans="1:9">
      <c r="A491" s="49"/>
      <c r="B491" s="60" t="str">
        <f>IF(A491="","",COUNTIF($A$5:A491,A491))</f>
        <v/>
      </c>
      <c r="C491" s="49"/>
      <c r="D491" s="49"/>
      <c r="E491" s="51" t="str">
        <f>IF(C491="","",IFERROR(INDEX(Setup!$I$5:$I$15,MATCH(C491,Setup!$H$5:$H$15,0)),""))</f>
        <v/>
      </c>
      <c r="F491" s="52"/>
      <c r="G491" s="51" t="str">
        <f t="shared" si="21"/>
        <v/>
      </c>
      <c r="H491" s="51" t="str">
        <f t="shared" si="22"/>
        <v/>
      </c>
      <c r="I491" s="50" t="str">
        <f t="shared" si="23"/>
        <v/>
      </c>
    </row>
    <row r="492" spans="1:9">
      <c r="A492" s="49"/>
      <c r="B492" s="60" t="str">
        <f>IF(A492="","",COUNTIF($A$5:A492,A492))</f>
        <v/>
      </c>
      <c r="C492" s="49"/>
      <c r="D492" s="49"/>
      <c r="E492" s="51" t="str">
        <f>IF(C492="","",IFERROR(INDEX(Setup!$I$5:$I$15,MATCH(C492,Setup!$H$5:$H$15,0)),""))</f>
        <v/>
      </c>
      <c r="F492" s="52"/>
      <c r="G492" s="51" t="str">
        <f t="shared" si="21"/>
        <v/>
      </c>
      <c r="H492" s="51" t="str">
        <f t="shared" si="22"/>
        <v/>
      </c>
      <c r="I492" s="50" t="str">
        <f t="shared" si="23"/>
        <v/>
      </c>
    </row>
    <row r="493" spans="1:9">
      <c r="A493" s="49"/>
      <c r="B493" s="60" t="str">
        <f>IF(A493="","",COUNTIF($A$5:A493,A493))</f>
        <v/>
      </c>
      <c r="C493" s="49"/>
      <c r="D493" s="49"/>
      <c r="E493" s="51" t="str">
        <f>IF(C493="","",IFERROR(INDEX(Setup!$I$5:$I$15,MATCH(C493,Setup!$H$5:$H$15,0)),""))</f>
        <v/>
      </c>
      <c r="F493" s="52"/>
      <c r="G493" s="51" t="str">
        <f t="shared" si="21"/>
        <v/>
      </c>
      <c r="H493" s="51" t="str">
        <f t="shared" si="22"/>
        <v/>
      </c>
      <c r="I493" s="50" t="str">
        <f t="shared" si="23"/>
        <v/>
      </c>
    </row>
    <row r="494" spans="1:9">
      <c r="A494" s="49"/>
      <c r="B494" s="60" t="str">
        <f>IF(A494="","",COUNTIF($A$5:A494,A494))</f>
        <v/>
      </c>
      <c r="C494" s="49"/>
      <c r="D494" s="49"/>
      <c r="E494" s="51" t="str">
        <f>IF(C494="","",IFERROR(INDEX(Setup!$I$5:$I$15,MATCH(C494,Setup!$H$5:$H$15,0)),""))</f>
        <v/>
      </c>
      <c r="F494" s="52"/>
      <c r="G494" s="51" t="str">
        <f t="shared" si="21"/>
        <v/>
      </c>
      <c r="H494" s="51" t="str">
        <f t="shared" si="22"/>
        <v/>
      </c>
      <c r="I494" s="50" t="str">
        <f t="shared" si="23"/>
        <v/>
      </c>
    </row>
    <row r="495" spans="1:9">
      <c r="A495" s="49"/>
      <c r="B495" s="60" t="str">
        <f>IF(A495="","",COUNTIF($A$5:A495,A495))</f>
        <v/>
      </c>
      <c r="C495" s="49"/>
      <c r="D495" s="49"/>
      <c r="E495" s="51" t="str">
        <f>IF(C495="","",IFERROR(INDEX(Setup!$I$5:$I$15,MATCH(C495,Setup!$H$5:$H$15,0)),""))</f>
        <v/>
      </c>
      <c r="F495" s="52"/>
      <c r="G495" s="51" t="str">
        <f t="shared" si="21"/>
        <v/>
      </c>
      <c r="H495" s="51" t="str">
        <f t="shared" si="22"/>
        <v/>
      </c>
      <c r="I495" s="50" t="str">
        <f t="shared" si="23"/>
        <v/>
      </c>
    </row>
    <row r="496" spans="1:9">
      <c r="A496" s="49"/>
      <c r="B496" s="60" t="str">
        <f>IF(A496="","",COUNTIF($A$5:A496,A496))</f>
        <v/>
      </c>
      <c r="C496" s="49"/>
      <c r="D496" s="49"/>
      <c r="E496" s="51" t="str">
        <f>IF(C496="","",IFERROR(INDEX(Setup!$I$5:$I$15,MATCH(C496,Setup!$H$5:$H$15,0)),""))</f>
        <v/>
      </c>
      <c r="F496" s="52"/>
      <c r="G496" s="51" t="str">
        <f t="shared" si="21"/>
        <v/>
      </c>
      <c r="H496" s="51" t="str">
        <f t="shared" si="22"/>
        <v/>
      </c>
      <c r="I496" s="50" t="str">
        <f t="shared" si="23"/>
        <v/>
      </c>
    </row>
    <row r="497" spans="1:9">
      <c r="A497" s="49"/>
      <c r="B497" s="60" t="str">
        <f>IF(A497="","",COUNTIF($A$5:A497,A497))</f>
        <v/>
      </c>
      <c r="C497" s="49"/>
      <c r="D497" s="49"/>
      <c r="E497" s="51" t="str">
        <f>IF(C497="","",IFERROR(INDEX(Setup!$I$5:$I$15,MATCH(C497,Setup!$H$5:$H$15,0)),""))</f>
        <v/>
      </c>
      <c r="F497" s="52"/>
      <c r="G497" s="51" t="str">
        <f t="shared" si="21"/>
        <v/>
      </c>
      <c r="H497" s="51" t="str">
        <f t="shared" si="22"/>
        <v/>
      </c>
      <c r="I497" s="50" t="str">
        <f t="shared" si="23"/>
        <v/>
      </c>
    </row>
    <row r="498" spans="1:9">
      <c r="A498" s="49"/>
      <c r="B498" s="60" t="str">
        <f>IF(A498="","",COUNTIF($A$5:A498,A498))</f>
        <v/>
      </c>
      <c r="C498" s="49"/>
      <c r="D498" s="49"/>
      <c r="E498" s="51" t="str">
        <f>IF(C498="","",IFERROR(INDEX(Setup!$I$5:$I$15,MATCH(C498,Setup!$H$5:$H$15,0)),""))</f>
        <v/>
      </c>
      <c r="F498" s="52"/>
      <c r="G498" s="51" t="str">
        <f t="shared" si="21"/>
        <v/>
      </c>
      <c r="H498" s="51" t="str">
        <f t="shared" si="22"/>
        <v/>
      </c>
      <c r="I498" s="50" t="str">
        <f t="shared" si="23"/>
        <v/>
      </c>
    </row>
    <row r="499" spans="1:9">
      <c r="A499" s="49"/>
      <c r="B499" s="60" t="str">
        <f>IF(A499="","",COUNTIF($A$5:A499,A499))</f>
        <v/>
      </c>
      <c r="C499" s="49"/>
      <c r="D499" s="49"/>
      <c r="E499" s="51" t="str">
        <f>IF(C499="","",IFERROR(INDEX(Setup!$I$5:$I$15,MATCH(C499,Setup!$H$5:$H$15,0)),""))</f>
        <v/>
      </c>
      <c r="F499" s="52"/>
      <c r="G499" s="51" t="str">
        <f t="shared" si="21"/>
        <v/>
      </c>
      <c r="H499" s="51" t="str">
        <f t="shared" si="22"/>
        <v/>
      </c>
      <c r="I499" s="50" t="str">
        <f t="shared" si="23"/>
        <v/>
      </c>
    </row>
    <row r="500" spans="1:9">
      <c r="A500" s="49"/>
      <c r="B500" s="60" t="str">
        <f>IF(A500="","",COUNTIF($A$5:A500,A500))</f>
        <v/>
      </c>
      <c r="C500" s="49"/>
      <c r="D500" s="49"/>
      <c r="E500" s="51" t="str">
        <f>IF(C500="","",IFERROR(INDEX(Setup!$I$5:$I$15,MATCH(C500,Setup!$H$5:$H$15,0)),""))</f>
        <v/>
      </c>
      <c r="F500" s="52"/>
      <c r="G500" s="51" t="str">
        <f t="shared" si="21"/>
        <v/>
      </c>
      <c r="H500" s="51" t="str">
        <f t="shared" si="22"/>
        <v/>
      </c>
      <c r="I500" s="50" t="str">
        <f t="shared" si="23"/>
        <v/>
      </c>
    </row>
    <row r="501" spans="1:9">
      <c r="A501" s="49"/>
      <c r="B501" s="60" t="str">
        <f>IF(A501="","",COUNTIF($A$5:A501,A501))</f>
        <v/>
      </c>
      <c r="C501" s="49"/>
      <c r="D501" s="49"/>
      <c r="E501" s="51" t="str">
        <f>IF(C501="","",IFERROR(INDEX(Setup!$I$5:$I$15,MATCH(C501,Setup!$H$5:$H$15,0)),""))</f>
        <v/>
      </c>
      <c r="F501" s="52"/>
      <c r="G501" s="51" t="str">
        <f t="shared" si="21"/>
        <v/>
      </c>
      <c r="H501" s="51" t="str">
        <f t="shared" si="22"/>
        <v/>
      </c>
      <c r="I501" s="50" t="str">
        <f t="shared" si="23"/>
        <v/>
      </c>
    </row>
    <row r="502" spans="1:9">
      <c r="A502" s="49"/>
      <c r="B502" s="60" t="str">
        <f>IF(A502="","",COUNTIF($A$5:A502,A502))</f>
        <v/>
      </c>
      <c r="C502" s="49"/>
      <c r="D502" s="49"/>
      <c r="E502" s="51" t="str">
        <f>IF(C502="","",IFERROR(INDEX(Setup!$I$5:$I$15,MATCH(C502,Setup!$H$5:$H$15,0)),""))</f>
        <v/>
      </c>
      <c r="F502" s="52"/>
      <c r="G502" s="51" t="str">
        <f t="shared" si="21"/>
        <v/>
      </c>
      <c r="H502" s="51" t="str">
        <f t="shared" si="22"/>
        <v/>
      </c>
      <c r="I502" s="50" t="str">
        <f t="shared" si="23"/>
        <v/>
      </c>
    </row>
    <row r="503" spans="1:9">
      <c r="A503" s="49"/>
      <c r="B503" s="60" t="str">
        <f>IF(A503="","",COUNTIF($A$5:A503,A503))</f>
        <v/>
      </c>
      <c r="C503" s="49"/>
      <c r="D503" s="49"/>
      <c r="E503" s="51" t="str">
        <f>IF(C503="","",IFERROR(INDEX(Setup!$I$5:$I$15,MATCH(C503,Setup!$H$5:$H$15,0)),""))</f>
        <v/>
      </c>
      <c r="F503" s="52"/>
      <c r="G503" s="51" t="str">
        <f t="shared" si="21"/>
        <v/>
      </c>
      <c r="H503" s="51" t="str">
        <f t="shared" si="22"/>
        <v/>
      </c>
      <c r="I503" s="50" t="str">
        <f t="shared" si="23"/>
        <v/>
      </c>
    </row>
    <row r="504" spans="1:9">
      <c r="A504" s="49"/>
      <c r="B504" s="60" t="str">
        <f>IF(A504="","",COUNTIF($A$5:A504,A504))</f>
        <v/>
      </c>
      <c r="C504" s="49"/>
      <c r="D504" s="49"/>
      <c r="E504" s="51" t="str">
        <f>IF(C504="","",IFERROR(INDEX(Setup!$I$5:$I$15,MATCH(C504,Setup!$H$5:$H$15,0)),""))</f>
        <v/>
      </c>
      <c r="F504" s="52"/>
      <c r="G504" s="51" t="str">
        <f t="shared" si="21"/>
        <v/>
      </c>
      <c r="H504" s="51" t="str">
        <f t="shared" si="22"/>
        <v/>
      </c>
      <c r="I504" s="50" t="str">
        <f t="shared" si="23"/>
        <v/>
      </c>
    </row>
  </sheetData>
  <mergeCells count="2">
    <mergeCell ref="A1:I1"/>
    <mergeCell ref="A2:I2"/>
  </mergeCells>
  <dataValidations count="1">
    <dataValidation sqref="D5:D504" xr:uid="{00000000-0002-0000-0A00-000002000000}">
      <formula1>1</formula1>
      <formula2>99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A00-000000000000}">
          <x14:formula1>
            <xm:f>Jobs!$A$5:$A$104</xm:f>
          </x14:formula1>
          <xm:sqref>A5:A504</xm:sqref>
        </x14:dataValidation>
        <x14:dataValidation type="list" xr:uid="{00000000-0002-0000-0A00-000001000000}">
          <x14:formula1>
            <xm:f>Setup!$H$5:$H$15</xm:f>
          </x14:formula1>
          <xm:sqref>C5:C504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workbookViewId="0"/>
  </sheetViews>
  <sheetFormatPr defaultRowHeight="14"/>
  <cols>
    <col min="1" max="5" width="18" customWidth="1"/>
    <col min="6" max="6" width="24" customWidth="1"/>
    <col min="7" max="8" width="18" customWidth="1"/>
    <col min="9" max="9" width="24" customWidth="1"/>
  </cols>
  <sheetData>
    <row r="1" spans="1:9" ht="20" customHeight="1">
      <c r="A1" s="69" t="s">
        <v>37</v>
      </c>
      <c r="B1" s="69"/>
      <c r="C1" s="69"/>
      <c r="D1" s="69"/>
      <c r="E1" s="69"/>
      <c r="F1" s="69"/>
      <c r="G1" s="69"/>
      <c r="H1" s="69"/>
      <c r="I1" s="69"/>
    </row>
    <row r="2" spans="1:9" ht="18.649999999999999" customHeight="1">
      <c r="A2" s="70" t="s">
        <v>38</v>
      </c>
      <c r="B2" s="70"/>
      <c r="C2" s="70"/>
      <c r="D2" s="70"/>
      <c r="E2" s="70"/>
      <c r="F2" s="70"/>
      <c r="G2" s="70"/>
      <c r="H2" s="70"/>
      <c r="I2" s="70"/>
    </row>
    <row r="4" spans="1:9">
      <c r="A4" s="3" t="s">
        <v>39</v>
      </c>
      <c r="B4" s="3" t="s">
        <v>40</v>
      </c>
      <c r="C4" s="3" t="s">
        <v>41</v>
      </c>
      <c r="D4" s="3" t="s">
        <v>15</v>
      </c>
      <c r="E4" s="3" t="s">
        <v>18</v>
      </c>
      <c r="F4" s="3" t="s">
        <v>42</v>
      </c>
      <c r="G4" s="3" t="s">
        <v>43</v>
      </c>
      <c r="H4" s="3" t="s">
        <v>44</v>
      </c>
      <c r="I4" s="3" t="s">
        <v>45</v>
      </c>
    </row>
    <row r="5" spans="1:9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2019</v>
      </c>
      <c r="I5" t="s">
        <v>53</v>
      </c>
    </row>
    <row r="6" spans="1:9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>
        <v>2022</v>
      </c>
      <c r="I6" t="s">
        <v>61</v>
      </c>
    </row>
    <row r="7" spans="1:9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2021</v>
      </c>
      <c r="I7" t="s">
        <v>69</v>
      </c>
    </row>
  </sheetData>
  <mergeCells count="2">
    <mergeCell ref="A1:I1"/>
    <mergeCell ref="A2:I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/>
  </sheetViews>
  <sheetFormatPr defaultRowHeight="14"/>
  <cols>
    <col min="1" max="2" width="24" customWidth="1"/>
    <col min="4" max="5" width="24" customWidth="1"/>
  </cols>
  <sheetData>
    <row r="1" spans="1:6" ht="20" customHeight="1">
      <c r="A1" s="69" t="s">
        <v>70</v>
      </c>
      <c r="B1" s="69"/>
      <c r="C1" s="69"/>
      <c r="D1" s="69"/>
      <c r="E1" s="69"/>
      <c r="F1" s="69"/>
    </row>
    <row r="2" spans="1:6" ht="18.649999999999999" customHeight="1">
      <c r="A2" s="70" t="s">
        <v>71</v>
      </c>
      <c r="B2" s="70"/>
      <c r="C2" s="70"/>
      <c r="D2" s="70"/>
      <c r="E2" s="70"/>
      <c r="F2" s="70"/>
    </row>
    <row r="4" spans="1:6">
      <c r="A4" s="3" t="s">
        <v>72</v>
      </c>
      <c r="B4" s="3" t="s">
        <v>3</v>
      </c>
      <c r="D4" s="3" t="s">
        <v>73</v>
      </c>
      <c r="E4" s="3" t="s">
        <v>74</v>
      </c>
    </row>
    <row r="5" spans="1:6">
      <c r="A5" t="s">
        <v>75</v>
      </c>
      <c r="B5" s="4" t="s">
        <v>17</v>
      </c>
      <c r="D5" t="s">
        <v>76</v>
      </c>
      <c r="E5" s="7">
        <f>B6*B7</f>
        <v>75</v>
      </c>
    </row>
    <row r="6" spans="1:6">
      <c r="A6" t="s">
        <v>77</v>
      </c>
      <c r="B6" s="4">
        <v>3</v>
      </c>
      <c r="D6" t="s">
        <v>78</v>
      </c>
      <c r="E6" s="7">
        <f>B9*B10</f>
        <v>13.4</v>
      </c>
    </row>
    <row r="7" spans="1:6">
      <c r="A7" t="s">
        <v>23</v>
      </c>
      <c r="B7" s="5">
        <v>25</v>
      </c>
      <c r="D7" t="s">
        <v>79</v>
      </c>
      <c r="E7" s="7">
        <f>SUM(E5:E6,B8,B11,B12)</f>
        <v>126.4</v>
      </c>
    </row>
    <row r="8" spans="1:6">
      <c r="A8" t="s">
        <v>80</v>
      </c>
      <c r="B8" s="5">
        <v>18</v>
      </c>
      <c r="D8" t="s">
        <v>81</v>
      </c>
      <c r="E8" s="7">
        <f>IF(1-B13&lt;=0,0,E7/(1-B13))</f>
        <v>229.81818181818181</v>
      </c>
    </row>
    <row r="9" spans="1:6">
      <c r="A9" t="s">
        <v>82</v>
      </c>
      <c r="B9" s="5">
        <v>20</v>
      </c>
      <c r="D9" t="s">
        <v>83</v>
      </c>
      <c r="E9" s="7">
        <f>B14-E7</f>
        <v>72.599999999999994</v>
      </c>
    </row>
    <row r="10" spans="1:6">
      <c r="A10" t="s">
        <v>25</v>
      </c>
      <c r="B10" s="5">
        <v>0.67</v>
      </c>
      <c r="D10" t="s">
        <v>84</v>
      </c>
      <c r="E10" s="13">
        <f>IF(B14=0,0,E9/B14)</f>
        <v>0.36482412060301506</v>
      </c>
    </row>
    <row r="11" spans="1:6">
      <c r="A11" t="s">
        <v>85</v>
      </c>
      <c r="B11" s="5">
        <v>0</v>
      </c>
      <c r="D11" t="s">
        <v>86</v>
      </c>
      <c r="E11" s="7">
        <f>E8*(1+B15)</f>
        <v>243.60727272727274</v>
      </c>
    </row>
    <row r="12" spans="1:6">
      <c r="A12" t="s">
        <v>87</v>
      </c>
      <c r="B12" s="5">
        <v>20</v>
      </c>
      <c r="D12" t="s">
        <v>88</v>
      </c>
      <c r="E12" s="7">
        <f>B14*(1+B15)</f>
        <v>210.94</v>
      </c>
    </row>
    <row r="13" spans="1:6">
      <c r="A13" t="s">
        <v>26</v>
      </c>
      <c r="B13" s="6">
        <v>0.45</v>
      </c>
      <c r="D13" t="s">
        <v>89</v>
      </c>
      <c r="E13" s="7">
        <f>IF(B6=0,0,E9/B6)</f>
        <v>24.2</v>
      </c>
    </row>
    <row r="14" spans="1:6">
      <c r="A14" t="s">
        <v>90</v>
      </c>
      <c r="B14" s="6">
        <v>199</v>
      </c>
    </row>
    <row r="15" spans="1:6">
      <c r="A15" t="s">
        <v>21</v>
      </c>
      <c r="B15" s="6">
        <v>0.06</v>
      </c>
    </row>
  </sheetData>
  <mergeCells count="2">
    <mergeCell ref="A1:F1"/>
    <mergeCell ref="A2:F2"/>
  </mergeCells>
  <conditionalFormatting sqref="E10">
    <cfRule type="cellIs" dxfId="4" priority="1" operator="lessThan">
      <formula>0.3</formula>
    </cfRule>
    <cfRule type="cellIs" dxfId="3" priority="2" operator="greaterThanOrEqual">
      <formula>0.45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4"/>
  <sheetViews>
    <sheetView workbookViewId="0"/>
  </sheetViews>
  <sheetFormatPr defaultRowHeight="14"/>
  <cols>
    <col min="1" max="3" width="15" customWidth="1"/>
    <col min="4" max="4" width="20" customWidth="1"/>
    <col min="5" max="14" width="15" customWidth="1"/>
  </cols>
  <sheetData>
    <row r="1" spans="1:14" ht="20" customHeight="1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649999999999999" customHeight="1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1:14" ht="28">
      <c r="A4" s="3" t="s">
        <v>93</v>
      </c>
      <c r="B4" s="3" t="s">
        <v>94</v>
      </c>
      <c r="C4" s="3" t="s">
        <v>39</v>
      </c>
      <c r="D4" s="3" t="s">
        <v>95</v>
      </c>
      <c r="E4" s="3" t="s">
        <v>96</v>
      </c>
      <c r="F4" s="3" t="s">
        <v>97</v>
      </c>
      <c r="G4" s="3" t="s">
        <v>98</v>
      </c>
      <c r="H4" s="3" t="s">
        <v>76</v>
      </c>
      <c r="I4" s="3" t="s">
        <v>99</v>
      </c>
      <c r="J4" s="3" t="s">
        <v>100</v>
      </c>
      <c r="K4" s="3" t="s">
        <v>78</v>
      </c>
      <c r="L4" s="3" t="s">
        <v>101</v>
      </c>
      <c r="M4" s="3" t="s">
        <v>102</v>
      </c>
      <c r="N4" s="3" t="s">
        <v>103</v>
      </c>
    </row>
    <row r="5" spans="1:14">
      <c r="A5" t="s">
        <v>104</v>
      </c>
      <c r="B5" s="14">
        <v>46249</v>
      </c>
      <c r="C5" t="s">
        <v>46</v>
      </c>
      <c r="D5" s="53" t="str">
        <f>IF(A5="","",IFERROR(INDEX('Job Services'!$C$5:$C$504,MATCH(VALUE(RIGHT(A5,3))*100+1,'Job Services'!$I$5:$I$504,0)),""))</f>
        <v>Full Detail</v>
      </c>
      <c r="E5" t="s">
        <v>105</v>
      </c>
      <c r="F5" s="54">
        <f>IF(A5="","",SUMIF('Job Services'!$A$5:$A$504,A5,'Job Services'!$H$5:$H$504))</f>
        <v>294</v>
      </c>
      <c r="G5">
        <v>3.5</v>
      </c>
      <c r="H5" s="7">
        <f>IF(G5="","",G5*Setup!$B$10)</f>
        <v>87.5</v>
      </c>
      <c r="I5" s="7">
        <v>18</v>
      </c>
      <c r="J5">
        <v>20</v>
      </c>
      <c r="K5" s="7">
        <f>IF(J5="","",J5*Setup!$B$11)</f>
        <v>13.4</v>
      </c>
      <c r="L5" s="7">
        <v>5</v>
      </c>
      <c r="M5" s="7">
        <f t="shared" ref="M5:M36" si="0">IF(COUNTA(H5:L5)=0,"",SUM(H5:L5))</f>
        <v>143.9</v>
      </c>
      <c r="N5" s="7">
        <f t="shared" ref="N5:N36" si="1">IF(OR(F5="",M5=""),"",F5-M5)</f>
        <v>150.1</v>
      </c>
    </row>
    <row r="6" spans="1:14">
      <c r="A6" t="s">
        <v>106</v>
      </c>
      <c r="B6" s="14">
        <v>46252</v>
      </c>
      <c r="C6" t="s">
        <v>54</v>
      </c>
      <c r="D6" s="53" t="str">
        <f>IF(A6="","",IFERROR(INDEX('Job Services'!$C$5:$C$504,MATCH(VALUE(RIGHT(A6,3))*100+1,'Job Services'!$I$5:$I$504,0)),""))</f>
        <v>Interior Detail</v>
      </c>
      <c r="E6" t="s">
        <v>105</v>
      </c>
      <c r="F6" s="54">
        <f>IF(A6="","",SUMIF('Job Services'!$A$5:$A$504,A6,'Job Services'!$H$5:$H$504))</f>
        <v>169</v>
      </c>
      <c r="G6">
        <v>2.2000000000000002</v>
      </c>
      <c r="H6" s="7">
        <f>IF(G6="","",G6*Setup!$B$10)</f>
        <v>55.000000000000007</v>
      </c>
      <c r="I6" s="7">
        <v>14</v>
      </c>
      <c r="J6">
        <v>12</v>
      </c>
      <c r="K6" s="7">
        <f>IF(J6="","",J6*Setup!$B$11)</f>
        <v>8.0400000000000009</v>
      </c>
      <c r="L6" s="7">
        <v>0</v>
      </c>
      <c r="M6" s="7">
        <f t="shared" si="0"/>
        <v>89.04</v>
      </c>
      <c r="N6" s="7">
        <f t="shared" si="1"/>
        <v>79.959999999999994</v>
      </c>
    </row>
    <row r="7" spans="1:14">
      <c r="A7" t="s">
        <v>107</v>
      </c>
      <c r="B7" s="14">
        <v>46254</v>
      </c>
      <c r="C7" t="s">
        <v>62</v>
      </c>
      <c r="D7" s="53" t="str">
        <f>IF(A7="","",IFERROR(INDEX('Job Services'!$C$5:$C$504,MATCH(VALUE(RIGHT(A7,3))*100+1,'Job Services'!$I$5:$I$504,0)),""))</f>
        <v>Ceramic Coating</v>
      </c>
      <c r="E7" t="s">
        <v>108</v>
      </c>
      <c r="F7" s="54">
        <f>IF(A7="","",SUMIF('Job Services'!$A$5:$A$504,A7,'Job Services'!$H$5:$H$504))</f>
        <v>664</v>
      </c>
      <c r="G7">
        <v>0</v>
      </c>
      <c r="H7" s="7">
        <f>IF(G7="","",G7*Setup!$B$10)</f>
        <v>0</v>
      </c>
      <c r="I7" s="7">
        <v>0</v>
      </c>
      <c r="J7">
        <v>0</v>
      </c>
      <c r="K7" s="7">
        <f>IF(J7="","",J7*Setup!$B$11)</f>
        <v>0</v>
      </c>
      <c r="L7" s="7">
        <v>0</v>
      </c>
      <c r="M7" s="7">
        <f t="shared" si="0"/>
        <v>0</v>
      </c>
      <c r="N7" s="7">
        <f t="shared" si="1"/>
        <v>664</v>
      </c>
    </row>
    <row r="8" spans="1:14">
      <c r="B8" s="14"/>
      <c r="D8" s="53" t="str">
        <f>IF(A8="","",IFERROR(INDEX('Job Services'!$C$5:$C$504,MATCH(VALUE(RIGHT(A8,3))*100+1,'Job Services'!$I$5:$I$504,0)),""))</f>
        <v/>
      </c>
      <c r="F8" s="54" t="str">
        <f>IF(A8="","",SUMIF('Job Services'!$A$5:$A$504,A8,'Job Services'!$H$5:$H$504))</f>
        <v/>
      </c>
      <c r="H8" s="7" t="str">
        <f>IF(G8="","",G8*Setup!$B$10)</f>
        <v/>
      </c>
      <c r="I8" s="7"/>
      <c r="K8" s="7" t="str">
        <f>IF(J8="","",J8*Setup!$B$11)</f>
        <v/>
      </c>
      <c r="L8" s="7"/>
      <c r="M8" s="7">
        <f t="shared" si="0"/>
        <v>0</v>
      </c>
      <c r="N8" s="7" t="str">
        <f t="shared" si="1"/>
        <v/>
      </c>
    </row>
    <row r="9" spans="1:14">
      <c r="B9" s="14"/>
      <c r="D9" s="53" t="str">
        <f>IF(A9="","",IFERROR(INDEX('Job Services'!$C$5:$C$504,MATCH(VALUE(RIGHT(A9,3))*100+1,'Job Services'!$I$5:$I$504,0)),""))</f>
        <v/>
      </c>
      <c r="F9" s="54" t="str">
        <f>IF(A9="","",SUMIF('Job Services'!$A$5:$A$504,A9,'Job Services'!$H$5:$H$504))</f>
        <v/>
      </c>
      <c r="H9" s="7" t="str">
        <f>IF(G9="","",G9*Setup!$B$10)</f>
        <v/>
      </c>
      <c r="I9" s="7"/>
      <c r="K9" s="7" t="str">
        <f>IF(J9="","",J9*Setup!$B$11)</f>
        <v/>
      </c>
      <c r="L9" s="7"/>
      <c r="M9" s="7">
        <f t="shared" si="0"/>
        <v>0</v>
      </c>
      <c r="N9" s="7" t="str">
        <f t="shared" si="1"/>
        <v/>
      </c>
    </row>
    <row r="10" spans="1:14">
      <c r="B10" s="14"/>
      <c r="D10" s="53" t="str">
        <f>IF(A10="","",IFERROR(INDEX('Job Services'!$C$5:$C$504,MATCH(VALUE(RIGHT(A10,3))*100+1,'Job Services'!$I$5:$I$504,0)),""))</f>
        <v/>
      </c>
      <c r="F10" s="54" t="str">
        <f>IF(A10="","",SUMIF('Job Services'!$A$5:$A$504,A10,'Job Services'!$H$5:$H$504))</f>
        <v/>
      </c>
      <c r="H10" s="7" t="str">
        <f>IF(G10="","",G10*Setup!$B$10)</f>
        <v/>
      </c>
      <c r="I10" s="7"/>
      <c r="K10" s="7" t="str">
        <f>IF(J10="","",J10*Setup!$B$11)</f>
        <v/>
      </c>
      <c r="L10" s="7"/>
      <c r="M10" s="7">
        <f t="shared" si="0"/>
        <v>0</v>
      </c>
      <c r="N10" s="7" t="str">
        <f t="shared" si="1"/>
        <v/>
      </c>
    </row>
    <row r="11" spans="1:14">
      <c r="B11" s="14"/>
      <c r="D11" s="53" t="str">
        <f>IF(A11="","",IFERROR(INDEX('Job Services'!$C$5:$C$504,MATCH(VALUE(RIGHT(A11,3))*100+1,'Job Services'!$I$5:$I$504,0)),""))</f>
        <v/>
      </c>
      <c r="F11" s="54" t="str">
        <f>IF(A11="","",SUMIF('Job Services'!$A$5:$A$504,A11,'Job Services'!$H$5:$H$504))</f>
        <v/>
      </c>
      <c r="H11" s="7" t="str">
        <f>IF(G11="","",G11*Setup!$B$10)</f>
        <v/>
      </c>
      <c r="I11" s="7"/>
      <c r="K11" s="7" t="str">
        <f>IF(J11="","",J11*Setup!$B$11)</f>
        <v/>
      </c>
      <c r="L11" s="7"/>
      <c r="M11" s="7">
        <f t="shared" si="0"/>
        <v>0</v>
      </c>
      <c r="N11" s="7" t="str">
        <f t="shared" si="1"/>
        <v/>
      </c>
    </row>
    <row r="12" spans="1:14">
      <c r="B12" s="14"/>
      <c r="D12" s="53" t="str">
        <f>IF(A12="","",IFERROR(INDEX('Job Services'!$C$5:$C$504,MATCH(VALUE(RIGHT(A12,3))*100+1,'Job Services'!$I$5:$I$504,0)),""))</f>
        <v/>
      </c>
      <c r="F12" s="54" t="str">
        <f>IF(A12="","",SUMIF('Job Services'!$A$5:$A$504,A12,'Job Services'!$H$5:$H$504))</f>
        <v/>
      </c>
      <c r="H12" s="7" t="str">
        <f>IF(G12="","",G12*Setup!$B$10)</f>
        <v/>
      </c>
      <c r="I12" s="7"/>
      <c r="K12" s="7" t="str">
        <f>IF(J12="","",J12*Setup!$B$11)</f>
        <v/>
      </c>
      <c r="L12" s="7"/>
      <c r="M12" s="7">
        <f t="shared" si="0"/>
        <v>0</v>
      </c>
      <c r="N12" s="7" t="str">
        <f t="shared" si="1"/>
        <v/>
      </c>
    </row>
    <row r="13" spans="1:14">
      <c r="B13" s="14"/>
      <c r="D13" s="53" t="str">
        <f>IF(A13="","",IFERROR(INDEX('Job Services'!$C$5:$C$504,MATCH(VALUE(RIGHT(A13,3))*100+1,'Job Services'!$I$5:$I$504,0)),""))</f>
        <v/>
      </c>
      <c r="F13" s="54" t="str">
        <f>IF(A13="","",SUMIF('Job Services'!$A$5:$A$504,A13,'Job Services'!$H$5:$H$504))</f>
        <v/>
      </c>
      <c r="H13" s="7" t="str">
        <f>IF(G13="","",G13*Setup!$B$10)</f>
        <v/>
      </c>
      <c r="I13" s="7"/>
      <c r="K13" s="7" t="str">
        <f>IF(J13="","",J13*Setup!$B$11)</f>
        <v/>
      </c>
      <c r="L13" s="7"/>
      <c r="M13" s="7">
        <f t="shared" si="0"/>
        <v>0</v>
      </c>
      <c r="N13" s="7" t="str">
        <f t="shared" si="1"/>
        <v/>
      </c>
    </row>
    <row r="14" spans="1:14">
      <c r="B14" s="14"/>
      <c r="D14" s="53" t="str">
        <f>IF(A14="","",IFERROR(INDEX('Job Services'!$C$5:$C$504,MATCH(VALUE(RIGHT(A14,3))*100+1,'Job Services'!$I$5:$I$504,0)),""))</f>
        <v/>
      </c>
      <c r="F14" s="54" t="str">
        <f>IF(A14="","",SUMIF('Job Services'!$A$5:$A$504,A14,'Job Services'!$H$5:$H$504))</f>
        <v/>
      </c>
      <c r="H14" s="7" t="str">
        <f>IF(G14="","",G14*Setup!$B$10)</f>
        <v/>
      </c>
      <c r="I14" s="7"/>
      <c r="K14" s="7" t="str">
        <f>IF(J14="","",J14*Setup!$B$11)</f>
        <v/>
      </c>
      <c r="L14" s="7"/>
      <c r="M14" s="7">
        <f t="shared" si="0"/>
        <v>0</v>
      </c>
      <c r="N14" s="7" t="str">
        <f t="shared" si="1"/>
        <v/>
      </c>
    </row>
    <row r="15" spans="1:14">
      <c r="B15" s="14"/>
      <c r="D15" s="53" t="str">
        <f>IF(A15="","",IFERROR(INDEX('Job Services'!$C$5:$C$504,MATCH(VALUE(RIGHT(A15,3))*100+1,'Job Services'!$I$5:$I$504,0)),""))</f>
        <v/>
      </c>
      <c r="F15" s="54" t="str">
        <f>IF(A15="","",SUMIF('Job Services'!$A$5:$A$504,A15,'Job Services'!$H$5:$H$504))</f>
        <v/>
      </c>
      <c r="H15" s="7" t="str">
        <f>IF(G15="","",G15*Setup!$B$10)</f>
        <v/>
      </c>
      <c r="I15" s="7"/>
      <c r="K15" s="7" t="str">
        <f>IF(J15="","",J15*Setup!$B$11)</f>
        <v/>
      </c>
      <c r="L15" s="7"/>
      <c r="M15" s="7">
        <f t="shared" si="0"/>
        <v>0</v>
      </c>
      <c r="N15" s="7" t="str">
        <f t="shared" si="1"/>
        <v/>
      </c>
    </row>
    <row r="16" spans="1:14">
      <c r="B16" s="14"/>
      <c r="D16" s="53" t="str">
        <f>IF(A16="","",IFERROR(INDEX('Job Services'!$C$5:$C$504,MATCH(VALUE(RIGHT(A16,3))*100+1,'Job Services'!$I$5:$I$504,0)),""))</f>
        <v/>
      </c>
      <c r="F16" s="54" t="str">
        <f>IF(A16="","",SUMIF('Job Services'!$A$5:$A$504,A16,'Job Services'!$H$5:$H$504))</f>
        <v/>
      </c>
      <c r="H16" s="7" t="str">
        <f>IF(G16="","",G16*Setup!$B$10)</f>
        <v/>
      </c>
      <c r="I16" s="7"/>
      <c r="K16" s="7" t="str">
        <f>IF(J16="","",J16*Setup!$B$11)</f>
        <v/>
      </c>
      <c r="L16" s="7"/>
      <c r="M16" s="7">
        <f t="shared" si="0"/>
        <v>0</v>
      </c>
      <c r="N16" s="7" t="str">
        <f t="shared" si="1"/>
        <v/>
      </c>
    </row>
    <row r="17" spans="2:14">
      <c r="B17" s="14"/>
      <c r="D17" s="53" t="str">
        <f>IF(A17="","",IFERROR(INDEX('Job Services'!$C$5:$C$504,MATCH(VALUE(RIGHT(A17,3))*100+1,'Job Services'!$I$5:$I$504,0)),""))</f>
        <v/>
      </c>
      <c r="F17" s="54" t="str">
        <f>IF(A17="","",SUMIF('Job Services'!$A$5:$A$504,A17,'Job Services'!$H$5:$H$504))</f>
        <v/>
      </c>
      <c r="H17" s="7" t="str">
        <f>IF(G17="","",G17*Setup!$B$10)</f>
        <v/>
      </c>
      <c r="I17" s="7"/>
      <c r="K17" s="7" t="str">
        <f>IF(J17="","",J17*Setup!$B$11)</f>
        <v/>
      </c>
      <c r="L17" s="7"/>
      <c r="M17" s="7">
        <f t="shared" si="0"/>
        <v>0</v>
      </c>
      <c r="N17" s="7" t="str">
        <f t="shared" si="1"/>
        <v/>
      </c>
    </row>
    <row r="18" spans="2:14">
      <c r="B18" s="14"/>
      <c r="D18" s="53" t="str">
        <f>IF(A18="","",IFERROR(INDEX('Job Services'!$C$5:$C$504,MATCH(VALUE(RIGHT(A18,3))*100+1,'Job Services'!$I$5:$I$504,0)),""))</f>
        <v/>
      </c>
      <c r="F18" s="54" t="str">
        <f>IF(A18="","",SUMIF('Job Services'!$A$5:$A$504,A18,'Job Services'!$H$5:$H$504))</f>
        <v/>
      </c>
      <c r="H18" s="7" t="str">
        <f>IF(G18="","",G18*Setup!$B$10)</f>
        <v/>
      </c>
      <c r="I18" s="7"/>
      <c r="K18" s="7" t="str">
        <f>IF(J18="","",J18*Setup!$B$11)</f>
        <v/>
      </c>
      <c r="L18" s="7"/>
      <c r="M18" s="7">
        <f t="shared" si="0"/>
        <v>0</v>
      </c>
      <c r="N18" s="7" t="str">
        <f t="shared" si="1"/>
        <v/>
      </c>
    </row>
    <row r="19" spans="2:14">
      <c r="B19" s="14"/>
      <c r="D19" s="53" t="str">
        <f>IF(A19="","",IFERROR(INDEX('Job Services'!$C$5:$C$504,MATCH(VALUE(RIGHT(A19,3))*100+1,'Job Services'!$I$5:$I$504,0)),""))</f>
        <v/>
      </c>
      <c r="F19" s="54" t="str">
        <f>IF(A19="","",SUMIF('Job Services'!$A$5:$A$504,A19,'Job Services'!$H$5:$H$504))</f>
        <v/>
      </c>
      <c r="H19" s="7" t="str">
        <f>IF(G19="","",G19*Setup!$B$10)</f>
        <v/>
      </c>
      <c r="I19" s="7"/>
      <c r="K19" s="7" t="str">
        <f>IF(J19="","",J19*Setup!$B$11)</f>
        <v/>
      </c>
      <c r="L19" s="7"/>
      <c r="M19" s="7">
        <f t="shared" si="0"/>
        <v>0</v>
      </c>
      <c r="N19" s="7" t="str">
        <f t="shared" si="1"/>
        <v/>
      </c>
    </row>
    <row r="20" spans="2:14">
      <c r="B20" s="14"/>
      <c r="D20" s="53" t="str">
        <f>IF(A20="","",IFERROR(INDEX('Job Services'!$C$5:$C$504,MATCH(VALUE(RIGHT(A20,3))*100+1,'Job Services'!$I$5:$I$504,0)),""))</f>
        <v/>
      </c>
      <c r="F20" s="54" t="str">
        <f>IF(A20="","",SUMIF('Job Services'!$A$5:$A$504,A20,'Job Services'!$H$5:$H$504))</f>
        <v/>
      </c>
      <c r="H20" s="7" t="str">
        <f>IF(G20="","",G20*Setup!$B$10)</f>
        <v/>
      </c>
      <c r="I20" s="7"/>
      <c r="K20" s="7" t="str">
        <f>IF(J20="","",J20*Setup!$B$11)</f>
        <v/>
      </c>
      <c r="L20" s="7"/>
      <c r="M20" s="7">
        <f t="shared" si="0"/>
        <v>0</v>
      </c>
      <c r="N20" s="7" t="str">
        <f t="shared" si="1"/>
        <v/>
      </c>
    </row>
    <row r="21" spans="2:14">
      <c r="B21" s="14"/>
      <c r="D21" s="53" t="str">
        <f>IF(A21="","",IFERROR(INDEX('Job Services'!$C$5:$C$504,MATCH(VALUE(RIGHT(A21,3))*100+1,'Job Services'!$I$5:$I$504,0)),""))</f>
        <v/>
      </c>
      <c r="F21" s="54" t="str">
        <f>IF(A21="","",SUMIF('Job Services'!$A$5:$A$504,A21,'Job Services'!$H$5:$H$504))</f>
        <v/>
      </c>
      <c r="H21" s="7" t="str">
        <f>IF(G21="","",G21*Setup!$B$10)</f>
        <v/>
      </c>
      <c r="I21" s="7"/>
      <c r="K21" s="7" t="str">
        <f>IF(J21="","",J21*Setup!$B$11)</f>
        <v/>
      </c>
      <c r="L21" s="7"/>
      <c r="M21" s="7">
        <f t="shared" si="0"/>
        <v>0</v>
      </c>
      <c r="N21" s="7" t="str">
        <f t="shared" si="1"/>
        <v/>
      </c>
    </row>
    <row r="22" spans="2:14">
      <c r="B22" s="14"/>
      <c r="D22" s="53" t="str">
        <f>IF(A22="","",IFERROR(INDEX('Job Services'!$C$5:$C$504,MATCH(VALUE(RIGHT(A22,3))*100+1,'Job Services'!$I$5:$I$504,0)),""))</f>
        <v/>
      </c>
      <c r="F22" s="54" t="str">
        <f>IF(A22="","",SUMIF('Job Services'!$A$5:$A$504,A22,'Job Services'!$H$5:$H$504))</f>
        <v/>
      </c>
      <c r="H22" s="7" t="str">
        <f>IF(G22="","",G22*Setup!$B$10)</f>
        <v/>
      </c>
      <c r="I22" s="7"/>
      <c r="K22" s="7" t="str">
        <f>IF(J22="","",J22*Setup!$B$11)</f>
        <v/>
      </c>
      <c r="L22" s="7"/>
      <c r="M22" s="7">
        <f t="shared" si="0"/>
        <v>0</v>
      </c>
      <c r="N22" s="7" t="str">
        <f t="shared" si="1"/>
        <v/>
      </c>
    </row>
    <row r="23" spans="2:14">
      <c r="B23" s="14"/>
      <c r="D23" s="53" t="str">
        <f>IF(A23="","",IFERROR(INDEX('Job Services'!$C$5:$C$504,MATCH(VALUE(RIGHT(A23,3))*100+1,'Job Services'!$I$5:$I$504,0)),""))</f>
        <v/>
      </c>
      <c r="F23" s="54" t="str">
        <f>IF(A23="","",SUMIF('Job Services'!$A$5:$A$504,A23,'Job Services'!$H$5:$H$504))</f>
        <v/>
      </c>
      <c r="H23" s="7" t="str">
        <f>IF(G23="","",G23*Setup!$B$10)</f>
        <v/>
      </c>
      <c r="I23" s="7"/>
      <c r="K23" s="7" t="str">
        <f>IF(J23="","",J23*Setup!$B$11)</f>
        <v/>
      </c>
      <c r="L23" s="7"/>
      <c r="M23" s="7">
        <f t="shared" si="0"/>
        <v>0</v>
      </c>
      <c r="N23" s="7" t="str">
        <f t="shared" si="1"/>
        <v/>
      </c>
    </row>
    <row r="24" spans="2:14">
      <c r="B24" s="14"/>
      <c r="D24" s="53" t="str">
        <f>IF(A24="","",IFERROR(INDEX('Job Services'!$C$5:$C$504,MATCH(VALUE(RIGHT(A24,3))*100+1,'Job Services'!$I$5:$I$504,0)),""))</f>
        <v/>
      </c>
      <c r="F24" s="54" t="str">
        <f>IF(A24="","",SUMIF('Job Services'!$A$5:$A$504,A24,'Job Services'!$H$5:$H$504))</f>
        <v/>
      </c>
      <c r="H24" s="7" t="str">
        <f>IF(G24="","",G24*Setup!$B$10)</f>
        <v/>
      </c>
      <c r="I24" s="7"/>
      <c r="K24" s="7" t="str">
        <f>IF(J24="","",J24*Setup!$B$11)</f>
        <v/>
      </c>
      <c r="L24" s="7"/>
      <c r="M24" s="7">
        <f t="shared" si="0"/>
        <v>0</v>
      </c>
      <c r="N24" s="7" t="str">
        <f t="shared" si="1"/>
        <v/>
      </c>
    </row>
    <row r="25" spans="2:14">
      <c r="B25" s="14"/>
      <c r="D25" s="53" t="str">
        <f>IF(A25="","",IFERROR(INDEX('Job Services'!$C$5:$C$504,MATCH(VALUE(RIGHT(A25,3))*100+1,'Job Services'!$I$5:$I$504,0)),""))</f>
        <v/>
      </c>
      <c r="F25" s="54" t="str">
        <f>IF(A25="","",SUMIF('Job Services'!$A$5:$A$504,A25,'Job Services'!$H$5:$H$504))</f>
        <v/>
      </c>
      <c r="H25" s="7" t="str">
        <f>IF(G25="","",G25*Setup!$B$10)</f>
        <v/>
      </c>
      <c r="I25" s="7"/>
      <c r="K25" s="7" t="str">
        <f>IF(J25="","",J25*Setup!$B$11)</f>
        <v/>
      </c>
      <c r="L25" s="7"/>
      <c r="M25" s="7">
        <f t="shared" si="0"/>
        <v>0</v>
      </c>
      <c r="N25" s="7" t="str">
        <f t="shared" si="1"/>
        <v/>
      </c>
    </row>
    <row r="26" spans="2:14">
      <c r="B26" s="14"/>
      <c r="D26" s="53" t="str">
        <f>IF(A26="","",IFERROR(INDEX('Job Services'!$C$5:$C$504,MATCH(VALUE(RIGHT(A26,3))*100+1,'Job Services'!$I$5:$I$504,0)),""))</f>
        <v/>
      </c>
      <c r="F26" s="54" t="str">
        <f>IF(A26="","",SUMIF('Job Services'!$A$5:$A$504,A26,'Job Services'!$H$5:$H$504))</f>
        <v/>
      </c>
      <c r="H26" s="7" t="str">
        <f>IF(G26="","",G26*Setup!$B$10)</f>
        <v/>
      </c>
      <c r="I26" s="7"/>
      <c r="K26" s="7" t="str">
        <f>IF(J26="","",J26*Setup!$B$11)</f>
        <v/>
      </c>
      <c r="L26" s="7"/>
      <c r="M26" s="7">
        <f t="shared" si="0"/>
        <v>0</v>
      </c>
      <c r="N26" s="7" t="str">
        <f t="shared" si="1"/>
        <v/>
      </c>
    </row>
    <row r="27" spans="2:14">
      <c r="B27" s="14"/>
      <c r="D27" s="53" t="str">
        <f>IF(A27="","",IFERROR(INDEX('Job Services'!$C$5:$C$504,MATCH(VALUE(RIGHT(A27,3))*100+1,'Job Services'!$I$5:$I$504,0)),""))</f>
        <v/>
      </c>
      <c r="F27" s="54" t="str">
        <f>IF(A27="","",SUMIF('Job Services'!$A$5:$A$504,A27,'Job Services'!$H$5:$H$504))</f>
        <v/>
      </c>
      <c r="H27" s="7" t="str">
        <f>IF(G27="","",G27*Setup!$B$10)</f>
        <v/>
      </c>
      <c r="I27" s="7"/>
      <c r="K27" s="7" t="str">
        <f>IF(J27="","",J27*Setup!$B$11)</f>
        <v/>
      </c>
      <c r="L27" s="7"/>
      <c r="M27" s="7">
        <f t="shared" si="0"/>
        <v>0</v>
      </c>
      <c r="N27" s="7" t="str">
        <f t="shared" si="1"/>
        <v/>
      </c>
    </row>
    <row r="28" spans="2:14">
      <c r="B28" s="14"/>
      <c r="D28" s="53" t="str">
        <f>IF(A28="","",IFERROR(INDEX('Job Services'!$C$5:$C$504,MATCH(VALUE(RIGHT(A28,3))*100+1,'Job Services'!$I$5:$I$504,0)),""))</f>
        <v/>
      </c>
      <c r="F28" s="54" t="str">
        <f>IF(A28="","",SUMIF('Job Services'!$A$5:$A$504,A28,'Job Services'!$H$5:$H$504))</f>
        <v/>
      </c>
      <c r="H28" s="7" t="str">
        <f>IF(G28="","",G28*Setup!$B$10)</f>
        <v/>
      </c>
      <c r="I28" s="7"/>
      <c r="K28" s="7" t="str">
        <f>IF(J28="","",J28*Setup!$B$11)</f>
        <v/>
      </c>
      <c r="L28" s="7"/>
      <c r="M28" s="7">
        <f t="shared" si="0"/>
        <v>0</v>
      </c>
      <c r="N28" s="7" t="str">
        <f t="shared" si="1"/>
        <v/>
      </c>
    </row>
    <row r="29" spans="2:14">
      <c r="B29" s="14"/>
      <c r="D29" s="53" t="str">
        <f>IF(A29="","",IFERROR(INDEX('Job Services'!$C$5:$C$504,MATCH(VALUE(RIGHT(A29,3))*100+1,'Job Services'!$I$5:$I$504,0)),""))</f>
        <v/>
      </c>
      <c r="F29" s="54" t="str">
        <f>IF(A29="","",SUMIF('Job Services'!$A$5:$A$504,A29,'Job Services'!$H$5:$H$504))</f>
        <v/>
      </c>
      <c r="H29" s="7" t="str">
        <f>IF(G29="","",G29*Setup!$B$10)</f>
        <v/>
      </c>
      <c r="I29" s="7"/>
      <c r="K29" s="7" t="str">
        <f>IF(J29="","",J29*Setup!$B$11)</f>
        <v/>
      </c>
      <c r="L29" s="7"/>
      <c r="M29" s="7">
        <f t="shared" si="0"/>
        <v>0</v>
      </c>
      <c r="N29" s="7" t="str">
        <f t="shared" si="1"/>
        <v/>
      </c>
    </row>
    <row r="30" spans="2:14">
      <c r="B30" s="14"/>
      <c r="D30" s="53" t="str">
        <f>IF(A30="","",IFERROR(INDEX('Job Services'!$C$5:$C$504,MATCH(VALUE(RIGHT(A30,3))*100+1,'Job Services'!$I$5:$I$504,0)),""))</f>
        <v/>
      </c>
      <c r="F30" s="54" t="str">
        <f>IF(A30="","",SUMIF('Job Services'!$A$5:$A$504,A30,'Job Services'!$H$5:$H$504))</f>
        <v/>
      </c>
      <c r="H30" s="7" t="str">
        <f>IF(G30="","",G30*Setup!$B$10)</f>
        <v/>
      </c>
      <c r="I30" s="7"/>
      <c r="K30" s="7" t="str">
        <f>IF(J30="","",J30*Setup!$B$11)</f>
        <v/>
      </c>
      <c r="L30" s="7"/>
      <c r="M30" s="7">
        <f t="shared" si="0"/>
        <v>0</v>
      </c>
      <c r="N30" s="7" t="str">
        <f t="shared" si="1"/>
        <v/>
      </c>
    </row>
    <row r="31" spans="2:14">
      <c r="B31" s="14"/>
      <c r="D31" s="53" t="str">
        <f>IF(A31="","",IFERROR(INDEX('Job Services'!$C$5:$C$504,MATCH(VALUE(RIGHT(A31,3))*100+1,'Job Services'!$I$5:$I$504,0)),""))</f>
        <v/>
      </c>
      <c r="F31" s="54" t="str">
        <f>IF(A31="","",SUMIF('Job Services'!$A$5:$A$504,A31,'Job Services'!$H$5:$H$504))</f>
        <v/>
      </c>
      <c r="H31" s="7" t="str">
        <f>IF(G31="","",G31*Setup!$B$10)</f>
        <v/>
      </c>
      <c r="I31" s="7"/>
      <c r="K31" s="7" t="str">
        <f>IF(J31="","",J31*Setup!$B$11)</f>
        <v/>
      </c>
      <c r="L31" s="7"/>
      <c r="M31" s="7">
        <f t="shared" si="0"/>
        <v>0</v>
      </c>
      <c r="N31" s="7" t="str">
        <f t="shared" si="1"/>
        <v/>
      </c>
    </row>
    <row r="32" spans="2:14">
      <c r="B32" s="14"/>
      <c r="D32" s="53" t="str">
        <f>IF(A32="","",IFERROR(INDEX('Job Services'!$C$5:$C$504,MATCH(VALUE(RIGHT(A32,3))*100+1,'Job Services'!$I$5:$I$504,0)),""))</f>
        <v/>
      </c>
      <c r="F32" s="54" t="str">
        <f>IF(A32="","",SUMIF('Job Services'!$A$5:$A$504,A32,'Job Services'!$H$5:$H$504))</f>
        <v/>
      </c>
      <c r="H32" s="7" t="str">
        <f>IF(G32="","",G32*Setup!$B$10)</f>
        <v/>
      </c>
      <c r="I32" s="7"/>
      <c r="K32" s="7" t="str">
        <f>IF(J32="","",J32*Setup!$B$11)</f>
        <v/>
      </c>
      <c r="L32" s="7"/>
      <c r="M32" s="7">
        <f t="shared" si="0"/>
        <v>0</v>
      </c>
      <c r="N32" s="7" t="str">
        <f t="shared" si="1"/>
        <v/>
      </c>
    </row>
    <row r="33" spans="2:14">
      <c r="B33" s="14"/>
      <c r="D33" s="53" t="str">
        <f>IF(A33="","",IFERROR(INDEX('Job Services'!$C$5:$C$504,MATCH(VALUE(RIGHT(A33,3))*100+1,'Job Services'!$I$5:$I$504,0)),""))</f>
        <v/>
      </c>
      <c r="F33" s="54" t="str">
        <f>IF(A33="","",SUMIF('Job Services'!$A$5:$A$504,A33,'Job Services'!$H$5:$H$504))</f>
        <v/>
      </c>
      <c r="H33" s="7" t="str">
        <f>IF(G33="","",G33*Setup!$B$10)</f>
        <v/>
      </c>
      <c r="I33" s="7"/>
      <c r="K33" s="7" t="str">
        <f>IF(J33="","",J33*Setup!$B$11)</f>
        <v/>
      </c>
      <c r="L33" s="7"/>
      <c r="M33" s="7">
        <f t="shared" si="0"/>
        <v>0</v>
      </c>
      <c r="N33" s="7" t="str">
        <f t="shared" si="1"/>
        <v/>
      </c>
    </row>
    <row r="34" spans="2:14">
      <c r="B34" s="14"/>
      <c r="D34" s="53" t="str">
        <f>IF(A34="","",IFERROR(INDEX('Job Services'!$C$5:$C$504,MATCH(VALUE(RIGHT(A34,3))*100+1,'Job Services'!$I$5:$I$504,0)),""))</f>
        <v/>
      </c>
      <c r="F34" s="54" t="str">
        <f>IF(A34="","",SUMIF('Job Services'!$A$5:$A$504,A34,'Job Services'!$H$5:$H$504))</f>
        <v/>
      </c>
      <c r="H34" s="7" t="str">
        <f>IF(G34="","",G34*Setup!$B$10)</f>
        <v/>
      </c>
      <c r="I34" s="7"/>
      <c r="K34" s="7" t="str">
        <f>IF(J34="","",J34*Setup!$B$11)</f>
        <v/>
      </c>
      <c r="L34" s="7"/>
      <c r="M34" s="7">
        <f t="shared" si="0"/>
        <v>0</v>
      </c>
      <c r="N34" s="7" t="str">
        <f t="shared" si="1"/>
        <v/>
      </c>
    </row>
    <row r="35" spans="2:14">
      <c r="B35" s="14"/>
      <c r="D35" s="53" t="str">
        <f>IF(A35="","",IFERROR(INDEX('Job Services'!$C$5:$C$504,MATCH(VALUE(RIGHT(A35,3))*100+1,'Job Services'!$I$5:$I$504,0)),""))</f>
        <v/>
      </c>
      <c r="F35" s="54" t="str">
        <f>IF(A35="","",SUMIF('Job Services'!$A$5:$A$504,A35,'Job Services'!$H$5:$H$504))</f>
        <v/>
      </c>
      <c r="H35" s="7" t="str">
        <f>IF(G35="","",G35*Setup!$B$10)</f>
        <v/>
      </c>
      <c r="I35" s="7"/>
      <c r="K35" s="7" t="str">
        <f>IF(J35="","",J35*Setup!$B$11)</f>
        <v/>
      </c>
      <c r="L35" s="7"/>
      <c r="M35" s="7">
        <f t="shared" si="0"/>
        <v>0</v>
      </c>
      <c r="N35" s="7" t="str">
        <f t="shared" si="1"/>
        <v/>
      </c>
    </row>
    <row r="36" spans="2:14">
      <c r="B36" s="14"/>
      <c r="D36" s="53" t="str">
        <f>IF(A36="","",IFERROR(INDEX('Job Services'!$C$5:$C$504,MATCH(VALUE(RIGHT(A36,3))*100+1,'Job Services'!$I$5:$I$504,0)),""))</f>
        <v/>
      </c>
      <c r="F36" s="54" t="str">
        <f>IF(A36="","",SUMIF('Job Services'!$A$5:$A$504,A36,'Job Services'!$H$5:$H$504))</f>
        <v/>
      </c>
      <c r="H36" s="7" t="str">
        <f>IF(G36="","",G36*Setup!$B$10)</f>
        <v/>
      </c>
      <c r="I36" s="7"/>
      <c r="K36" s="7" t="str">
        <f>IF(J36="","",J36*Setup!$B$11)</f>
        <v/>
      </c>
      <c r="L36" s="7"/>
      <c r="M36" s="7">
        <f t="shared" si="0"/>
        <v>0</v>
      </c>
      <c r="N36" s="7" t="str">
        <f t="shared" si="1"/>
        <v/>
      </c>
    </row>
    <row r="37" spans="2:14">
      <c r="B37" s="14"/>
      <c r="D37" s="53" t="str">
        <f>IF(A37="","",IFERROR(INDEX('Job Services'!$C$5:$C$504,MATCH(VALUE(RIGHT(A37,3))*100+1,'Job Services'!$I$5:$I$504,0)),""))</f>
        <v/>
      </c>
      <c r="F37" s="54" t="str">
        <f>IF(A37="","",SUMIF('Job Services'!$A$5:$A$504,A37,'Job Services'!$H$5:$H$504))</f>
        <v/>
      </c>
      <c r="H37" s="7" t="str">
        <f>IF(G37="","",G37*Setup!$B$10)</f>
        <v/>
      </c>
      <c r="I37" s="7"/>
      <c r="K37" s="7" t="str">
        <f>IF(J37="","",J37*Setup!$B$11)</f>
        <v/>
      </c>
      <c r="L37" s="7"/>
      <c r="M37" s="7">
        <f t="shared" ref="M37:M68" si="2">IF(COUNTA(H37:L37)=0,"",SUM(H37:L37))</f>
        <v>0</v>
      </c>
      <c r="N37" s="7" t="str">
        <f t="shared" ref="N37:N68" si="3">IF(OR(F37="",M37=""),"",F37-M37)</f>
        <v/>
      </c>
    </row>
    <row r="38" spans="2:14">
      <c r="B38" s="14"/>
      <c r="D38" s="53" t="str">
        <f>IF(A38="","",IFERROR(INDEX('Job Services'!$C$5:$C$504,MATCH(VALUE(RIGHT(A38,3))*100+1,'Job Services'!$I$5:$I$504,0)),""))</f>
        <v/>
      </c>
      <c r="F38" s="54" t="str">
        <f>IF(A38="","",SUMIF('Job Services'!$A$5:$A$504,A38,'Job Services'!$H$5:$H$504))</f>
        <v/>
      </c>
      <c r="H38" s="7" t="str">
        <f>IF(G38="","",G38*Setup!$B$10)</f>
        <v/>
      </c>
      <c r="I38" s="7"/>
      <c r="K38" s="7" t="str">
        <f>IF(J38="","",J38*Setup!$B$11)</f>
        <v/>
      </c>
      <c r="L38" s="7"/>
      <c r="M38" s="7">
        <f t="shared" si="2"/>
        <v>0</v>
      </c>
      <c r="N38" s="7" t="str">
        <f t="shared" si="3"/>
        <v/>
      </c>
    </row>
    <row r="39" spans="2:14">
      <c r="B39" s="14"/>
      <c r="D39" s="53" t="str">
        <f>IF(A39="","",IFERROR(INDEX('Job Services'!$C$5:$C$504,MATCH(VALUE(RIGHT(A39,3))*100+1,'Job Services'!$I$5:$I$504,0)),""))</f>
        <v/>
      </c>
      <c r="F39" s="54" t="str">
        <f>IF(A39="","",SUMIF('Job Services'!$A$5:$A$504,A39,'Job Services'!$H$5:$H$504))</f>
        <v/>
      </c>
      <c r="H39" s="7" t="str">
        <f>IF(G39="","",G39*Setup!$B$10)</f>
        <v/>
      </c>
      <c r="I39" s="7"/>
      <c r="K39" s="7" t="str">
        <f>IF(J39="","",J39*Setup!$B$11)</f>
        <v/>
      </c>
      <c r="L39" s="7"/>
      <c r="M39" s="7">
        <f t="shared" si="2"/>
        <v>0</v>
      </c>
      <c r="N39" s="7" t="str">
        <f t="shared" si="3"/>
        <v/>
      </c>
    </row>
    <row r="40" spans="2:14">
      <c r="B40" s="14"/>
      <c r="D40" s="53" t="str">
        <f>IF(A40="","",IFERROR(INDEX('Job Services'!$C$5:$C$504,MATCH(VALUE(RIGHT(A40,3))*100+1,'Job Services'!$I$5:$I$504,0)),""))</f>
        <v/>
      </c>
      <c r="F40" s="54" t="str">
        <f>IF(A40="","",SUMIF('Job Services'!$A$5:$A$504,A40,'Job Services'!$H$5:$H$504))</f>
        <v/>
      </c>
      <c r="H40" s="7" t="str">
        <f>IF(G40="","",G40*Setup!$B$10)</f>
        <v/>
      </c>
      <c r="I40" s="7"/>
      <c r="K40" s="7" t="str">
        <f>IF(J40="","",J40*Setup!$B$11)</f>
        <v/>
      </c>
      <c r="L40" s="7"/>
      <c r="M40" s="7">
        <f t="shared" si="2"/>
        <v>0</v>
      </c>
      <c r="N40" s="7" t="str">
        <f t="shared" si="3"/>
        <v/>
      </c>
    </row>
    <row r="41" spans="2:14">
      <c r="B41" s="14"/>
      <c r="D41" s="53" t="str">
        <f>IF(A41="","",IFERROR(INDEX('Job Services'!$C$5:$C$504,MATCH(VALUE(RIGHT(A41,3))*100+1,'Job Services'!$I$5:$I$504,0)),""))</f>
        <v/>
      </c>
      <c r="F41" s="54" t="str">
        <f>IF(A41="","",SUMIF('Job Services'!$A$5:$A$504,A41,'Job Services'!$H$5:$H$504))</f>
        <v/>
      </c>
      <c r="H41" s="7" t="str">
        <f>IF(G41="","",G41*Setup!$B$10)</f>
        <v/>
      </c>
      <c r="I41" s="7"/>
      <c r="K41" s="7" t="str">
        <f>IF(J41="","",J41*Setup!$B$11)</f>
        <v/>
      </c>
      <c r="L41" s="7"/>
      <c r="M41" s="7">
        <f t="shared" si="2"/>
        <v>0</v>
      </c>
      <c r="N41" s="7" t="str">
        <f t="shared" si="3"/>
        <v/>
      </c>
    </row>
    <row r="42" spans="2:14">
      <c r="B42" s="14"/>
      <c r="D42" s="53" t="str">
        <f>IF(A42="","",IFERROR(INDEX('Job Services'!$C$5:$C$504,MATCH(VALUE(RIGHT(A42,3))*100+1,'Job Services'!$I$5:$I$504,0)),""))</f>
        <v/>
      </c>
      <c r="F42" s="54" t="str">
        <f>IF(A42="","",SUMIF('Job Services'!$A$5:$A$504,A42,'Job Services'!$H$5:$H$504))</f>
        <v/>
      </c>
      <c r="H42" s="7" t="str">
        <f>IF(G42="","",G42*Setup!$B$10)</f>
        <v/>
      </c>
      <c r="I42" s="7"/>
      <c r="K42" s="7" t="str">
        <f>IF(J42="","",J42*Setup!$B$11)</f>
        <v/>
      </c>
      <c r="L42" s="7"/>
      <c r="M42" s="7">
        <f t="shared" si="2"/>
        <v>0</v>
      </c>
      <c r="N42" s="7" t="str">
        <f t="shared" si="3"/>
        <v/>
      </c>
    </row>
    <row r="43" spans="2:14">
      <c r="B43" s="14"/>
      <c r="D43" s="53" t="str">
        <f>IF(A43="","",IFERROR(INDEX('Job Services'!$C$5:$C$504,MATCH(VALUE(RIGHT(A43,3))*100+1,'Job Services'!$I$5:$I$504,0)),""))</f>
        <v/>
      </c>
      <c r="F43" s="54" t="str">
        <f>IF(A43="","",SUMIF('Job Services'!$A$5:$A$504,A43,'Job Services'!$H$5:$H$504))</f>
        <v/>
      </c>
      <c r="H43" s="7" t="str">
        <f>IF(G43="","",G43*Setup!$B$10)</f>
        <v/>
      </c>
      <c r="I43" s="7"/>
      <c r="K43" s="7" t="str">
        <f>IF(J43="","",J43*Setup!$B$11)</f>
        <v/>
      </c>
      <c r="L43" s="7"/>
      <c r="M43" s="7">
        <f t="shared" si="2"/>
        <v>0</v>
      </c>
      <c r="N43" s="7" t="str">
        <f t="shared" si="3"/>
        <v/>
      </c>
    </row>
    <row r="44" spans="2:14">
      <c r="B44" s="14"/>
      <c r="D44" s="53" t="str">
        <f>IF(A44="","",IFERROR(INDEX('Job Services'!$C$5:$C$504,MATCH(VALUE(RIGHT(A44,3))*100+1,'Job Services'!$I$5:$I$504,0)),""))</f>
        <v/>
      </c>
      <c r="F44" s="54" t="str">
        <f>IF(A44="","",SUMIF('Job Services'!$A$5:$A$504,A44,'Job Services'!$H$5:$H$504))</f>
        <v/>
      </c>
      <c r="H44" s="7" t="str">
        <f>IF(G44="","",G44*Setup!$B$10)</f>
        <v/>
      </c>
      <c r="I44" s="7"/>
      <c r="K44" s="7" t="str">
        <f>IF(J44="","",J44*Setup!$B$11)</f>
        <v/>
      </c>
      <c r="L44" s="7"/>
      <c r="M44" s="7">
        <f t="shared" si="2"/>
        <v>0</v>
      </c>
      <c r="N44" s="7" t="str">
        <f t="shared" si="3"/>
        <v/>
      </c>
    </row>
    <row r="45" spans="2:14">
      <c r="B45" s="14"/>
      <c r="D45" s="53" t="str">
        <f>IF(A45="","",IFERROR(INDEX('Job Services'!$C$5:$C$504,MATCH(VALUE(RIGHT(A45,3))*100+1,'Job Services'!$I$5:$I$504,0)),""))</f>
        <v/>
      </c>
      <c r="F45" s="54" t="str">
        <f>IF(A45="","",SUMIF('Job Services'!$A$5:$A$504,A45,'Job Services'!$H$5:$H$504))</f>
        <v/>
      </c>
      <c r="H45" s="7" t="str">
        <f>IF(G45="","",G45*Setup!$B$10)</f>
        <v/>
      </c>
      <c r="I45" s="7"/>
      <c r="K45" s="7" t="str">
        <f>IF(J45="","",J45*Setup!$B$11)</f>
        <v/>
      </c>
      <c r="L45" s="7"/>
      <c r="M45" s="7">
        <f t="shared" si="2"/>
        <v>0</v>
      </c>
      <c r="N45" s="7" t="str">
        <f t="shared" si="3"/>
        <v/>
      </c>
    </row>
    <row r="46" spans="2:14">
      <c r="B46" s="14"/>
      <c r="D46" s="53" t="str">
        <f>IF(A46="","",IFERROR(INDEX('Job Services'!$C$5:$C$504,MATCH(VALUE(RIGHT(A46,3))*100+1,'Job Services'!$I$5:$I$504,0)),""))</f>
        <v/>
      </c>
      <c r="F46" s="54" t="str">
        <f>IF(A46="","",SUMIF('Job Services'!$A$5:$A$504,A46,'Job Services'!$H$5:$H$504))</f>
        <v/>
      </c>
      <c r="H46" s="7" t="str">
        <f>IF(G46="","",G46*Setup!$B$10)</f>
        <v/>
      </c>
      <c r="I46" s="7"/>
      <c r="K46" s="7" t="str">
        <f>IF(J46="","",J46*Setup!$B$11)</f>
        <v/>
      </c>
      <c r="L46" s="7"/>
      <c r="M46" s="7">
        <f t="shared" si="2"/>
        <v>0</v>
      </c>
      <c r="N46" s="7" t="str">
        <f t="shared" si="3"/>
        <v/>
      </c>
    </row>
    <row r="47" spans="2:14">
      <c r="B47" s="14"/>
      <c r="D47" s="53" t="str">
        <f>IF(A47="","",IFERROR(INDEX('Job Services'!$C$5:$C$504,MATCH(VALUE(RIGHT(A47,3))*100+1,'Job Services'!$I$5:$I$504,0)),""))</f>
        <v/>
      </c>
      <c r="F47" s="54" t="str">
        <f>IF(A47="","",SUMIF('Job Services'!$A$5:$A$504,A47,'Job Services'!$H$5:$H$504))</f>
        <v/>
      </c>
      <c r="H47" s="7" t="str">
        <f>IF(G47="","",G47*Setup!$B$10)</f>
        <v/>
      </c>
      <c r="I47" s="7"/>
      <c r="K47" s="7" t="str">
        <f>IF(J47="","",J47*Setup!$B$11)</f>
        <v/>
      </c>
      <c r="L47" s="7"/>
      <c r="M47" s="7">
        <f t="shared" si="2"/>
        <v>0</v>
      </c>
      <c r="N47" s="7" t="str">
        <f t="shared" si="3"/>
        <v/>
      </c>
    </row>
    <row r="48" spans="2:14">
      <c r="B48" s="14"/>
      <c r="D48" s="53" t="str">
        <f>IF(A48="","",IFERROR(INDEX('Job Services'!$C$5:$C$504,MATCH(VALUE(RIGHT(A48,3))*100+1,'Job Services'!$I$5:$I$504,0)),""))</f>
        <v/>
      </c>
      <c r="F48" s="54" t="str">
        <f>IF(A48="","",SUMIF('Job Services'!$A$5:$A$504,A48,'Job Services'!$H$5:$H$504))</f>
        <v/>
      </c>
      <c r="H48" s="7" t="str">
        <f>IF(G48="","",G48*Setup!$B$10)</f>
        <v/>
      </c>
      <c r="I48" s="7"/>
      <c r="K48" s="7" t="str">
        <f>IF(J48="","",J48*Setup!$B$11)</f>
        <v/>
      </c>
      <c r="L48" s="7"/>
      <c r="M48" s="7">
        <f t="shared" si="2"/>
        <v>0</v>
      </c>
      <c r="N48" s="7" t="str">
        <f t="shared" si="3"/>
        <v/>
      </c>
    </row>
    <row r="49" spans="2:14">
      <c r="B49" s="14"/>
      <c r="D49" s="53" t="str">
        <f>IF(A49="","",IFERROR(INDEX('Job Services'!$C$5:$C$504,MATCH(VALUE(RIGHT(A49,3))*100+1,'Job Services'!$I$5:$I$504,0)),""))</f>
        <v/>
      </c>
      <c r="F49" s="54" t="str">
        <f>IF(A49="","",SUMIF('Job Services'!$A$5:$A$504,A49,'Job Services'!$H$5:$H$504))</f>
        <v/>
      </c>
      <c r="H49" s="7" t="str">
        <f>IF(G49="","",G49*Setup!$B$10)</f>
        <v/>
      </c>
      <c r="I49" s="7"/>
      <c r="K49" s="7" t="str">
        <f>IF(J49="","",J49*Setup!$B$11)</f>
        <v/>
      </c>
      <c r="L49" s="7"/>
      <c r="M49" s="7">
        <f t="shared" si="2"/>
        <v>0</v>
      </c>
      <c r="N49" s="7" t="str">
        <f t="shared" si="3"/>
        <v/>
      </c>
    </row>
    <row r="50" spans="2:14">
      <c r="B50" s="14"/>
      <c r="D50" s="53" t="str">
        <f>IF(A50="","",IFERROR(INDEX('Job Services'!$C$5:$C$504,MATCH(VALUE(RIGHT(A50,3))*100+1,'Job Services'!$I$5:$I$504,0)),""))</f>
        <v/>
      </c>
      <c r="F50" s="54" t="str">
        <f>IF(A50="","",SUMIF('Job Services'!$A$5:$A$504,A50,'Job Services'!$H$5:$H$504))</f>
        <v/>
      </c>
      <c r="H50" s="7" t="str">
        <f>IF(G50="","",G50*Setup!$B$10)</f>
        <v/>
      </c>
      <c r="I50" s="7"/>
      <c r="K50" s="7" t="str">
        <f>IF(J50="","",J50*Setup!$B$11)</f>
        <v/>
      </c>
      <c r="L50" s="7"/>
      <c r="M50" s="7">
        <f t="shared" si="2"/>
        <v>0</v>
      </c>
      <c r="N50" s="7" t="str">
        <f t="shared" si="3"/>
        <v/>
      </c>
    </row>
    <row r="51" spans="2:14">
      <c r="B51" s="14"/>
      <c r="D51" s="53" t="str">
        <f>IF(A51="","",IFERROR(INDEX('Job Services'!$C$5:$C$504,MATCH(VALUE(RIGHT(A51,3))*100+1,'Job Services'!$I$5:$I$504,0)),""))</f>
        <v/>
      </c>
      <c r="F51" s="54" t="str">
        <f>IF(A51="","",SUMIF('Job Services'!$A$5:$A$504,A51,'Job Services'!$H$5:$H$504))</f>
        <v/>
      </c>
      <c r="H51" s="7" t="str">
        <f>IF(G51="","",G51*Setup!$B$10)</f>
        <v/>
      </c>
      <c r="I51" s="7"/>
      <c r="K51" s="7" t="str">
        <f>IF(J51="","",J51*Setup!$B$11)</f>
        <v/>
      </c>
      <c r="L51" s="7"/>
      <c r="M51" s="7">
        <f t="shared" si="2"/>
        <v>0</v>
      </c>
      <c r="N51" s="7" t="str">
        <f t="shared" si="3"/>
        <v/>
      </c>
    </row>
    <row r="52" spans="2:14">
      <c r="B52" s="14"/>
      <c r="D52" s="53" t="str">
        <f>IF(A52="","",IFERROR(INDEX('Job Services'!$C$5:$C$504,MATCH(VALUE(RIGHT(A52,3))*100+1,'Job Services'!$I$5:$I$504,0)),""))</f>
        <v/>
      </c>
      <c r="F52" s="54" t="str">
        <f>IF(A52="","",SUMIF('Job Services'!$A$5:$A$504,A52,'Job Services'!$H$5:$H$504))</f>
        <v/>
      </c>
      <c r="H52" s="7" t="str">
        <f>IF(G52="","",G52*Setup!$B$10)</f>
        <v/>
      </c>
      <c r="I52" s="7"/>
      <c r="K52" s="7" t="str">
        <f>IF(J52="","",J52*Setup!$B$11)</f>
        <v/>
      </c>
      <c r="L52" s="7"/>
      <c r="M52" s="7">
        <f t="shared" si="2"/>
        <v>0</v>
      </c>
      <c r="N52" s="7" t="str">
        <f t="shared" si="3"/>
        <v/>
      </c>
    </row>
    <row r="53" spans="2:14">
      <c r="B53" s="14"/>
      <c r="D53" s="53" t="str">
        <f>IF(A53="","",IFERROR(INDEX('Job Services'!$C$5:$C$504,MATCH(VALUE(RIGHT(A53,3))*100+1,'Job Services'!$I$5:$I$504,0)),""))</f>
        <v/>
      </c>
      <c r="F53" s="54" t="str">
        <f>IF(A53="","",SUMIF('Job Services'!$A$5:$A$504,A53,'Job Services'!$H$5:$H$504))</f>
        <v/>
      </c>
      <c r="H53" s="7" t="str">
        <f>IF(G53="","",G53*Setup!$B$10)</f>
        <v/>
      </c>
      <c r="I53" s="7"/>
      <c r="K53" s="7" t="str">
        <f>IF(J53="","",J53*Setup!$B$11)</f>
        <v/>
      </c>
      <c r="L53" s="7"/>
      <c r="M53" s="7">
        <f t="shared" si="2"/>
        <v>0</v>
      </c>
      <c r="N53" s="7" t="str">
        <f t="shared" si="3"/>
        <v/>
      </c>
    </row>
    <row r="54" spans="2:14">
      <c r="B54" s="14"/>
      <c r="D54" s="53" t="str">
        <f>IF(A54="","",IFERROR(INDEX('Job Services'!$C$5:$C$504,MATCH(VALUE(RIGHT(A54,3))*100+1,'Job Services'!$I$5:$I$504,0)),""))</f>
        <v/>
      </c>
      <c r="F54" s="54" t="str">
        <f>IF(A54="","",SUMIF('Job Services'!$A$5:$A$504,A54,'Job Services'!$H$5:$H$504))</f>
        <v/>
      </c>
      <c r="H54" s="7" t="str">
        <f>IF(G54="","",G54*Setup!$B$10)</f>
        <v/>
      </c>
      <c r="I54" s="7"/>
      <c r="K54" s="7" t="str">
        <f>IF(J54="","",J54*Setup!$B$11)</f>
        <v/>
      </c>
      <c r="L54" s="7"/>
      <c r="M54" s="7">
        <f t="shared" si="2"/>
        <v>0</v>
      </c>
      <c r="N54" s="7" t="str">
        <f t="shared" si="3"/>
        <v/>
      </c>
    </row>
    <row r="55" spans="2:14">
      <c r="B55" s="14"/>
      <c r="D55" s="53" t="str">
        <f>IF(A55="","",IFERROR(INDEX('Job Services'!$C$5:$C$504,MATCH(VALUE(RIGHT(A55,3))*100+1,'Job Services'!$I$5:$I$504,0)),""))</f>
        <v/>
      </c>
      <c r="F55" s="54" t="str">
        <f>IF(A55="","",SUMIF('Job Services'!$A$5:$A$504,A55,'Job Services'!$H$5:$H$504))</f>
        <v/>
      </c>
      <c r="H55" s="7" t="str">
        <f>IF(G55="","",G55*Setup!$B$10)</f>
        <v/>
      </c>
      <c r="I55" s="7"/>
      <c r="K55" s="7" t="str">
        <f>IF(J55="","",J55*Setup!$B$11)</f>
        <v/>
      </c>
      <c r="L55" s="7"/>
      <c r="M55" s="7">
        <f t="shared" si="2"/>
        <v>0</v>
      </c>
      <c r="N55" s="7" t="str">
        <f t="shared" si="3"/>
        <v/>
      </c>
    </row>
    <row r="56" spans="2:14">
      <c r="B56" s="14"/>
      <c r="D56" s="53" t="str">
        <f>IF(A56="","",IFERROR(INDEX('Job Services'!$C$5:$C$504,MATCH(VALUE(RIGHT(A56,3))*100+1,'Job Services'!$I$5:$I$504,0)),""))</f>
        <v/>
      </c>
      <c r="F56" s="54" t="str">
        <f>IF(A56="","",SUMIF('Job Services'!$A$5:$A$504,A56,'Job Services'!$H$5:$H$504))</f>
        <v/>
      </c>
      <c r="H56" s="7" t="str">
        <f>IF(G56="","",G56*Setup!$B$10)</f>
        <v/>
      </c>
      <c r="I56" s="7"/>
      <c r="K56" s="7" t="str">
        <f>IF(J56="","",J56*Setup!$B$11)</f>
        <v/>
      </c>
      <c r="L56" s="7"/>
      <c r="M56" s="7">
        <f t="shared" si="2"/>
        <v>0</v>
      </c>
      <c r="N56" s="7" t="str">
        <f t="shared" si="3"/>
        <v/>
      </c>
    </row>
    <row r="57" spans="2:14">
      <c r="B57" s="14"/>
      <c r="D57" s="53" t="str">
        <f>IF(A57="","",IFERROR(INDEX('Job Services'!$C$5:$C$504,MATCH(VALUE(RIGHT(A57,3))*100+1,'Job Services'!$I$5:$I$504,0)),""))</f>
        <v/>
      </c>
      <c r="F57" s="54" t="str">
        <f>IF(A57="","",SUMIF('Job Services'!$A$5:$A$504,A57,'Job Services'!$H$5:$H$504))</f>
        <v/>
      </c>
      <c r="H57" s="7" t="str">
        <f>IF(G57="","",G57*Setup!$B$10)</f>
        <v/>
      </c>
      <c r="I57" s="7"/>
      <c r="K57" s="7" t="str">
        <f>IF(J57="","",J57*Setup!$B$11)</f>
        <v/>
      </c>
      <c r="L57" s="7"/>
      <c r="M57" s="7">
        <f t="shared" si="2"/>
        <v>0</v>
      </c>
      <c r="N57" s="7" t="str">
        <f t="shared" si="3"/>
        <v/>
      </c>
    </row>
    <row r="58" spans="2:14">
      <c r="B58" s="14"/>
      <c r="D58" s="53" t="str">
        <f>IF(A58="","",IFERROR(INDEX('Job Services'!$C$5:$C$504,MATCH(VALUE(RIGHT(A58,3))*100+1,'Job Services'!$I$5:$I$504,0)),""))</f>
        <v/>
      </c>
      <c r="F58" s="54" t="str">
        <f>IF(A58="","",SUMIF('Job Services'!$A$5:$A$504,A58,'Job Services'!$H$5:$H$504))</f>
        <v/>
      </c>
      <c r="H58" s="7" t="str">
        <f>IF(G58="","",G58*Setup!$B$10)</f>
        <v/>
      </c>
      <c r="I58" s="7"/>
      <c r="K58" s="7" t="str">
        <f>IF(J58="","",J58*Setup!$B$11)</f>
        <v/>
      </c>
      <c r="L58" s="7"/>
      <c r="M58" s="7">
        <f t="shared" si="2"/>
        <v>0</v>
      </c>
      <c r="N58" s="7" t="str">
        <f t="shared" si="3"/>
        <v/>
      </c>
    </row>
    <row r="59" spans="2:14">
      <c r="B59" s="14"/>
      <c r="D59" s="53" t="str">
        <f>IF(A59="","",IFERROR(INDEX('Job Services'!$C$5:$C$504,MATCH(VALUE(RIGHT(A59,3))*100+1,'Job Services'!$I$5:$I$504,0)),""))</f>
        <v/>
      </c>
      <c r="F59" s="54" t="str">
        <f>IF(A59="","",SUMIF('Job Services'!$A$5:$A$504,A59,'Job Services'!$H$5:$H$504))</f>
        <v/>
      </c>
      <c r="H59" s="7" t="str">
        <f>IF(G59="","",G59*Setup!$B$10)</f>
        <v/>
      </c>
      <c r="I59" s="7"/>
      <c r="K59" s="7" t="str">
        <f>IF(J59="","",J59*Setup!$B$11)</f>
        <v/>
      </c>
      <c r="L59" s="7"/>
      <c r="M59" s="7">
        <f t="shared" si="2"/>
        <v>0</v>
      </c>
      <c r="N59" s="7" t="str">
        <f t="shared" si="3"/>
        <v/>
      </c>
    </row>
    <row r="60" spans="2:14">
      <c r="B60" s="14"/>
      <c r="D60" s="53" t="str">
        <f>IF(A60="","",IFERROR(INDEX('Job Services'!$C$5:$C$504,MATCH(VALUE(RIGHT(A60,3))*100+1,'Job Services'!$I$5:$I$504,0)),""))</f>
        <v/>
      </c>
      <c r="F60" s="54" t="str">
        <f>IF(A60="","",SUMIF('Job Services'!$A$5:$A$504,A60,'Job Services'!$H$5:$H$504))</f>
        <v/>
      </c>
      <c r="H60" s="7" t="str">
        <f>IF(G60="","",G60*Setup!$B$10)</f>
        <v/>
      </c>
      <c r="I60" s="7"/>
      <c r="K60" s="7" t="str">
        <f>IF(J60="","",J60*Setup!$B$11)</f>
        <v/>
      </c>
      <c r="L60" s="7"/>
      <c r="M60" s="7">
        <f t="shared" si="2"/>
        <v>0</v>
      </c>
      <c r="N60" s="7" t="str">
        <f t="shared" si="3"/>
        <v/>
      </c>
    </row>
    <row r="61" spans="2:14">
      <c r="B61" s="14"/>
      <c r="D61" s="53" t="str">
        <f>IF(A61="","",IFERROR(INDEX('Job Services'!$C$5:$C$504,MATCH(VALUE(RIGHT(A61,3))*100+1,'Job Services'!$I$5:$I$504,0)),""))</f>
        <v/>
      </c>
      <c r="F61" s="54" t="str">
        <f>IF(A61="","",SUMIF('Job Services'!$A$5:$A$504,A61,'Job Services'!$H$5:$H$504))</f>
        <v/>
      </c>
      <c r="H61" s="7" t="str">
        <f>IF(G61="","",G61*Setup!$B$10)</f>
        <v/>
      </c>
      <c r="I61" s="7"/>
      <c r="K61" s="7" t="str">
        <f>IF(J61="","",J61*Setup!$B$11)</f>
        <v/>
      </c>
      <c r="L61" s="7"/>
      <c r="M61" s="7">
        <f t="shared" si="2"/>
        <v>0</v>
      </c>
      <c r="N61" s="7" t="str">
        <f t="shared" si="3"/>
        <v/>
      </c>
    </row>
    <row r="62" spans="2:14">
      <c r="B62" s="14"/>
      <c r="D62" s="53" t="str">
        <f>IF(A62="","",IFERROR(INDEX('Job Services'!$C$5:$C$504,MATCH(VALUE(RIGHT(A62,3))*100+1,'Job Services'!$I$5:$I$504,0)),""))</f>
        <v/>
      </c>
      <c r="F62" s="54" t="str">
        <f>IF(A62="","",SUMIF('Job Services'!$A$5:$A$504,A62,'Job Services'!$H$5:$H$504))</f>
        <v/>
      </c>
      <c r="H62" s="7" t="str">
        <f>IF(G62="","",G62*Setup!$B$10)</f>
        <v/>
      </c>
      <c r="I62" s="7"/>
      <c r="K62" s="7" t="str">
        <f>IF(J62="","",J62*Setup!$B$11)</f>
        <v/>
      </c>
      <c r="L62" s="7"/>
      <c r="M62" s="7">
        <f t="shared" si="2"/>
        <v>0</v>
      </c>
      <c r="N62" s="7" t="str">
        <f t="shared" si="3"/>
        <v/>
      </c>
    </row>
    <row r="63" spans="2:14">
      <c r="B63" s="14"/>
      <c r="D63" s="53" t="str">
        <f>IF(A63="","",IFERROR(INDEX('Job Services'!$C$5:$C$504,MATCH(VALUE(RIGHT(A63,3))*100+1,'Job Services'!$I$5:$I$504,0)),""))</f>
        <v/>
      </c>
      <c r="F63" s="54" t="str">
        <f>IF(A63="","",SUMIF('Job Services'!$A$5:$A$504,A63,'Job Services'!$H$5:$H$504))</f>
        <v/>
      </c>
      <c r="H63" s="7" t="str">
        <f>IF(G63="","",G63*Setup!$B$10)</f>
        <v/>
      </c>
      <c r="I63" s="7"/>
      <c r="K63" s="7" t="str">
        <f>IF(J63="","",J63*Setup!$B$11)</f>
        <v/>
      </c>
      <c r="L63" s="7"/>
      <c r="M63" s="7">
        <f t="shared" si="2"/>
        <v>0</v>
      </c>
      <c r="N63" s="7" t="str">
        <f t="shared" si="3"/>
        <v/>
      </c>
    </row>
    <row r="64" spans="2:14">
      <c r="B64" s="14"/>
      <c r="D64" s="53" t="str">
        <f>IF(A64="","",IFERROR(INDEX('Job Services'!$C$5:$C$504,MATCH(VALUE(RIGHT(A64,3))*100+1,'Job Services'!$I$5:$I$504,0)),""))</f>
        <v/>
      </c>
      <c r="F64" s="54" t="str">
        <f>IF(A64="","",SUMIF('Job Services'!$A$5:$A$504,A64,'Job Services'!$H$5:$H$504))</f>
        <v/>
      </c>
      <c r="H64" s="7" t="str">
        <f>IF(G64="","",G64*Setup!$B$10)</f>
        <v/>
      </c>
      <c r="I64" s="7"/>
      <c r="K64" s="7" t="str">
        <f>IF(J64="","",J64*Setup!$B$11)</f>
        <v/>
      </c>
      <c r="L64" s="7"/>
      <c r="M64" s="7">
        <f t="shared" si="2"/>
        <v>0</v>
      </c>
      <c r="N64" s="7" t="str">
        <f t="shared" si="3"/>
        <v/>
      </c>
    </row>
    <row r="65" spans="2:14">
      <c r="B65" s="14"/>
      <c r="D65" s="53" t="str">
        <f>IF(A65="","",IFERROR(INDEX('Job Services'!$C$5:$C$504,MATCH(VALUE(RIGHT(A65,3))*100+1,'Job Services'!$I$5:$I$504,0)),""))</f>
        <v/>
      </c>
      <c r="F65" s="54" t="str">
        <f>IF(A65="","",SUMIF('Job Services'!$A$5:$A$504,A65,'Job Services'!$H$5:$H$504))</f>
        <v/>
      </c>
      <c r="H65" s="7" t="str">
        <f>IF(G65="","",G65*Setup!$B$10)</f>
        <v/>
      </c>
      <c r="I65" s="7"/>
      <c r="K65" s="7" t="str">
        <f>IF(J65="","",J65*Setup!$B$11)</f>
        <v/>
      </c>
      <c r="L65" s="7"/>
      <c r="M65" s="7">
        <f t="shared" si="2"/>
        <v>0</v>
      </c>
      <c r="N65" s="7" t="str">
        <f t="shared" si="3"/>
        <v/>
      </c>
    </row>
    <row r="66" spans="2:14">
      <c r="B66" s="14"/>
      <c r="D66" s="53" t="str">
        <f>IF(A66="","",IFERROR(INDEX('Job Services'!$C$5:$C$504,MATCH(VALUE(RIGHT(A66,3))*100+1,'Job Services'!$I$5:$I$504,0)),""))</f>
        <v/>
      </c>
      <c r="F66" s="54" t="str">
        <f>IF(A66="","",SUMIF('Job Services'!$A$5:$A$504,A66,'Job Services'!$H$5:$H$504))</f>
        <v/>
      </c>
      <c r="H66" s="7" t="str">
        <f>IF(G66="","",G66*Setup!$B$10)</f>
        <v/>
      </c>
      <c r="I66" s="7"/>
      <c r="K66" s="7" t="str">
        <f>IF(J66="","",J66*Setup!$B$11)</f>
        <v/>
      </c>
      <c r="L66" s="7"/>
      <c r="M66" s="7">
        <f t="shared" si="2"/>
        <v>0</v>
      </c>
      <c r="N66" s="7" t="str">
        <f t="shared" si="3"/>
        <v/>
      </c>
    </row>
    <row r="67" spans="2:14">
      <c r="B67" s="14"/>
      <c r="D67" s="53" t="str">
        <f>IF(A67="","",IFERROR(INDEX('Job Services'!$C$5:$C$504,MATCH(VALUE(RIGHT(A67,3))*100+1,'Job Services'!$I$5:$I$504,0)),""))</f>
        <v/>
      </c>
      <c r="F67" s="54" t="str">
        <f>IF(A67="","",SUMIF('Job Services'!$A$5:$A$504,A67,'Job Services'!$H$5:$H$504))</f>
        <v/>
      </c>
      <c r="H67" s="7" t="str">
        <f>IF(G67="","",G67*Setup!$B$10)</f>
        <v/>
      </c>
      <c r="I67" s="7"/>
      <c r="K67" s="7" t="str">
        <f>IF(J67="","",J67*Setup!$B$11)</f>
        <v/>
      </c>
      <c r="L67" s="7"/>
      <c r="M67" s="7">
        <f t="shared" si="2"/>
        <v>0</v>
      </c>
      <c r="N67" s="7" t="str">
        <f t="shared" si="3"/>
        <v/>
      </c>
    </row>
    <row r="68" spans="2:14">
      <c r="B68" s="14"/>
      <c r="D68" s="53" t="str">
        <f>IF(A68="","",IFERROR(INDEX('Job Services'!$C$5:$C$504,MATCH(VALUE(RIGHT(A68,3))*100+1,'Job Services'!$I$5:$I$504,0)),""))</f>
        <v/>
      </c>
      <c r="F68" s="54" t="str">
        <f>IF(A68="","",SUMIF('Job Services'!$A$5:$A$504,A68,'Job Services'!$H$5:$H$504))</f>
        <v/>
      </c>
      <c r="H68" s="7" t="str">
        <f>IF(G68="","",G68*Setup!$B$10)</f>
        <v/>
      </c>
      <c r="I68" s="7"/>
      <c r="K68" s="7" t="str">
        <f>IF(J68="","",J68*Setup!$B$11)</f>
        <v/>
      </c>
      <c r="L68" s="7"/>
      <c r="M68" s="7">
        <f t="shared" si="2"/>
        <v>0</v>
      </c>
      <c r="N68" s="7" t="str">
        <f t="shared" si="3"/>
        <v/>
      </c>
    </row>
    <row r="69" spans="2:14">
      <c r="B69" s="14"/>
      <c r="D69" s="53" t="str">
        <f>IF(A69="","",IFERROR(INDEX('Job Services'!$C$5:$C$504,MATCH(VALUE(RIGHT(A69,3))*100+1,'Job Services'!$I$5:$I$504,0)),""))</f>
        <v/>
      </c>
      <c r="F69" s="54" t="str">
        <f>IF(A69="","",SUMIF('Job Services'!$A$5:$A$504,A69,'Job Services'!$H$5:$H$504))</f>
        <v/>
      </c>
      <c r="H69" s="7" t="str">
        <f>IF(G69="","",G69*Setup!$B$10)</f>
        <v/>
      </c>
      <c r="I69" s="7"/>
      <c r="K69" s="7" t="str">
        <f>IF(J69="","",J69*Setup!$B$11)</f>
        <v/>
      </c>
      <c r="L69" s="7"/>
      <c r="M69" s="7">
        <f t="shared" ref="M69:M100" si="4">IF(COUNTA(H69:L69)=0,"",SUM(H69:L69))</f>
        <v>0</v>
      </c>
      <c r="N69" s="7" t="str">
        <f t="shared" ref="N69:N100" si="5">IF(OR(F69="",M69=""),"",F69-M69)</f>
        <v/>
      </c>
    </row>
    <row r="70" spans="2:14">
      <c r="B70" s="14"/>
      <c r="D70" s="53" t="str">
        <f>IF(A70="","",IFERROR(INDEX('Job Services'!$C$5:$C$504,MATCH(VALUE(RIGHT(A70,3))*100+1,'Job Services'!$I$5:$I$504,0)),""))</f>
        <v/>
      </c>
      <c r="F70" s="54" t="str">
        <f>IF(A70="","",SUMIF('Job Services'!$A$5:$A$504,A70,'Job Services'!$H$5:$H$504))</f>
        <v/>
      </c>
      <c r="H70" s="7" t="str">
        <f>IF(G70="","",G70*Setup!$B$10)</f>
        <v/>
      </c>
      <c r="I70" s="7"/>
      <c r="K70" s="7" t="str">
        <f>IF(J70="","",J70*Setup!$B$11)</f>
        <v/>
      </c>
      <c r="L70" s="7"/>
      <c r="M70" s="7">
        <f t="shared" si="4"/>
        <v>0</v>
      </c>
      <c r="N70" s="7" t="str">
        <f t="shared" si="5"/>
        <v/>
      </c>
    </row>
    <row r="71" spans="2:14">
      <c r="B71" s="14"/>
      <c r="D71" s="53" t="str">
        <f>IF(A71="","",IFERROR(INDEX('Job Services'!$C$5:$C$504,MATCH(VALUE(RIGHT(A71,3))*100+1,'Job Services'!$I$5:$I$504,0)),""))</f>
        <v/>
      </c>
      <c r="F71" s="54" t="str">
        <f>IF(A71="","",SUMIF('Job Services'!$A$5:$A$504,A71,'Job Services'!$H$5:$H$504))</f>
        <v/>
      </c>
      <c r="H71" s="7" t="str">
        <f>IF(G71="","",G71*Setup!$B$10)</f>
        <v/>
      </c>
      <c r="I71" s="7"/>
      <c r="K71" s="7" t="str">
        <f>IF(J71="","",J71*Setup!$B$11)</f>
        <v/>
      </c>
      <c r="L71" s="7"/>
      <c r="M71" s="7">
        <f t="shared" si="4"/>
        <v>0</v>
      </c>
      <c r="N71" s="7" t="str">
        <f t="shared" si="5"/>
        <v/>
      </c>
    </row>
    <row r="72" spans="2:14">
      <c r="B72" s="14"/>
      <c r="D72" s="53" t="str">
        <f>IF(A72="","",IFERROR(INDEX('Job Services'!$C$5:$C$504,MATCH(VALUE(RIGHT(A72,3))*100+1,'Job Services'!$I$5:$I$504,0)),""))</f>
        <v/>
      </c>
      <c r="F72" s="54" t="str">
        <f>IF(A72="","",SUMIF('Job Services'!$A$5:$A$504,A72,'Job Services'!$H$5:$H$504))</f>
        <v/>
      </c>
      <c r="H72" s="7" t="str">
        <f>IF(G72="","",G72*Setup!$B$10)</f>
        <v/>
      </c>
      <c r="I72" s="7"/>
      <c r="K72" s="7" t="str">
        <f>IF(J72="","",J72*Setup!$B$11)</f>
        <v/>
      </c>
      <c r="L72" s="7"/>
      <c r="M72" s="7">
        <f t="shared" si="4"/>
        <v>0</v>
      </c>
      <c r="N72" s="7" t="str">
        <f t="shared" si="5"/>
        <v/>
      </c>
    </row>
    <row r="73" spans="2:14">
      <c r="B73" s="14"/>
      <c r="D73" s="53" t="str">
        <f>IF(A73="","",IFERROR(INDEX('Job Services'!$C$5:$C$504,MATCH(VALUE(RIGHT(A73,3))*100+1,'Job Services'!$I$5:$I$504,0)),""))</f>
        <v/>
      </c>
      <c r="F73" s="54" t="str">
        <f>IF(A73="","",SUMIF('Job Services'!$A$5:$A$504,A73,'Job Services'!$H$5:$H$504))</f>
        <v/>
      </c>
      <c r="H73" s="7" t="str">
        <f>IF(G73="","",G73*Setup!$B$10)</f>
        <v/>
      </c>
      <c r="I73" s="7"/>
      <c r="K73" s="7" t="str">
        <f>IF(J73="","",J73*Setup!$B$11)</f>
        <v/>
      </c>
      <c r="L73" s="7"/>
      <c r="M73" s="7">
        <f t="shared" si="4"/>
        <v>0</v>
      </c>
      <c r="N73" s="7" t="str">
        <f t="shared" si="5"/>
        <v/>
      </c>
    </row>
    <row r="74" spans="2:14">
      <c r="B74" s="14"/>
      <c r="D74" s="53" t="str">
        <f>IF(A74="","",IFERROR(INDEX('Job Services'!$C$5:$C$504,MATCH(VALUE(RIGHT(A74,3))*100+1,'Job Services'!$I$5:$I$504,0)),""))</f>
        <v/>
      </c>
      <c r="F74" s="54" t="str">
        <f>IF(A74="","",SUMIF('Job Services'!$A$5:$A$504,A74,'Job Services'!$H$5:$H$504))</f>
        <v/>
      </c>
      <c r="H74" s="7" t="str">
        <f>IF(G74="","",G74*Setup!$B$10)</f>
        <v/>
      </c>
      <c r="I74" s="7"/>
      <c r="K74" s="7" t="str">
        <f>IF(J74="","",J74*Setup!$B$11)</f>
        <v/>
      </c>
      <c r="L74" s="7"/>
      <c r="M74" s="7">
        <f t="shared" si="4"/>
        <v>0</v>
      </c>
      <c r="N74" s="7" t="str">
        <f t="shared" si="5"/>
        <v/>
      </c>
    </row>
    <row r="75" spans="2:14">
      <c r="B75" s="14"/>
      <c r="D75" s="53" t="str">
        <f>IF(A75="","",IFERROR(INDEX('Job Services'!$C$5:$C$504,MATCH(VALUE(RIGHT(A75,3))*100+1,'Job Services'!$I$5:$I$504,0)),""))</f>
        <v/>
      </c>
      <c r="F75" s="54" t="str">
        <f>IF(A75="","",SUMIF('Job Services'!$A$5:$A$504,A75,'Job Services'!$H$5:$H$504))</f>
        <v/>
      </c>
      <c r="H75" s="7" t="str">
        <f>IF(G75="","",G75*Setup!$B$10)</f>
        <v/>
      </c>
      <c r="I75" s="7"/>
      <c r="K75" s="7" t="str">
        <f>IF(J75="","",J75*Setup!$B$11)</f>
        <v/>
      </c>
      <c r="L75" s="7"/>
      <c r="M75" s="7">
        <f t="shared" si="4"/>
        <v>0</v>
      </c>
      <c r="N75" s="7" t="str">
        <f t="shared" si="5"/>
        <v/>
      </c>
    </row>
    <row r="76" spans="2:14">
      <c r="B76" s="14"/>
      <c r="D76" s="53" t="str">
        <f>IF(A76="","",IFERROR(INDEX('Job Services'!$C$5:$C$504,MATCH(VALUE(RIGHT(A76,3))*100+1,'Job Services'!$I$5:$I$504,0)),""))</f>
        <v/>
      </c>
      <c r="F76" s="54" t="str">
        <f>IF(A76="","",SUMIF('Job Services'!$A$5:$A$504,A76,'Job Services'!$H$5:$H$504))</f>
        <v/>
      </c>
      <c r="H76" s="7" t="str">
        <f>IF(G76="","",G76*Setup!$B$10)</f>
        <v/>
      </c>
      <c r="I76" s="7"/>
      <c r="K76" s="7" t="str">
        <f>IF(J76="","",J76*Setup!$B$11)</f>
        <v/>
      </c>
      <c r="L76" s="7"/>
      <c r="M76" s="7">
        <f t="shared" si="4"/>
        <v>0</v>
      </c>
      <c r="N76" s="7" t="str">
        <f t="shared" si="5"/>
        <v/>
      </c>
    </row>
    <row r="77" spans="2:14">
      <c r="B77" s="14"/>
      <c r="D77" s="53" t="str">
        <f>IF(A77="","",IFERROR(INDEX('Job Services'!$C$5:$C$504,MATCH(VALUE(RIGHT(A77,3))*100+1,'Job Services'!$I$5:$I$504,0)),""))</f>
        <v/>
      </c>
      <c r="F77" s="54" t="str">
        <f>IF(A77="","",SUMIF('Job Services'!$A$5:$A$504,A77,'Job Services'!$H$5:$H$504))</f>
        <v/>
      </c>
      <c r="H77" s="7" t="str">
        <f>IF(G77="","",G77*Setup!$B$10)</f>
        <v/>
      </c>
      <c r="I77" s="7"/>
      <c r="K77" s="7" t="str">
        <f>IF(J77="","",J77*Setup!$B$11)</f>
        <v/>
      </c>
      <c r="L77" s="7"/>
      <c r="M77" s="7">
        <f t="shared" si="4"/>
        <v>0</v>
      </c>
      <c r="N77" s="7" t="str">
        <f t="shared" si="5"/>
        <v/>
      </c>
    </row>
    <row r="78" spans="2:14">
      <c r="B78" s="14"/>
      <c r="D78" s="53" t="str">
        <f>IF(A78="","",IFERROR(INDEX('Job Services'!$C$5:$C$504,MATCH(VALUE(RIGHT(A78,3))*100+1,'Job Services'!$I$5:$I$504,0)),""))</f>
        <v/>
      </c>
      <c r="F78" s="54" t="str">
        <f>IF(A78="","",SUMIF('Job Services'!$A$5:$A$504,A78,'Job Services'!$H$5:$H$504))</f>
        <v/>
      </c>
      <c r="H78" s="7" t="str">
        <f>IF(G78="","",G78*Setup!$B$10)</f>
        <v/>
      </c>
      <c r="I78" s="7"/>
      <c r="K78" s="7" t="str">
        <f>IF(J78="","",J78*Setup!$B$11)</f>
        <v/>
      </c>
      <c r="L78" s="7"/>
      <c r="M78" s="7">
        <f t="shared" si="4"/>
        <v>0</v>
      </c>
      <c r="N78" s="7" t="str">
        <f t="shared" si="5"/>
        <v/>
      </c>
    </row>
    <row r="79" spans="2:14">
      <c r="B79" s="14"/>
      <c r="D79" s="53" t="str">
        <f>IF(A79="","",IFERROR(INDEX('Job Services'!$C$5:$C$504,MATCH(VALUE(RIGHT(A79,3))*100+1,'Job Services'!$I$5:$I$504,0)),""))</f>
        <v/>
      </c>
      <c r="F79" s="54" t="str">
        <f>IF(A79="","",SUMIF('Job Services'!$A$5:$A$504,A79,'Job Services'!$H$5:$H$504))</f>
        <v/>
      </c>
      <c r="H79" s="7" t="str">
        <f>IF(G79="","",G79*Setup!$B$10)</f>
        <v/>
      </c>
      <c r="I79" s="7"/>
      <c r="K79" s="7" t="str">
        <f>IF(J79="","",J79*Setup!$B$11)</f>
        <v/>
      </c>
      <c r="L79" s="7"/>
      <c r="M79" s="7">
        <f t="shared" si="4"/>
        <v>0</v>
      </c>
      <c r="N79" s="7" t="str">
        <f t="shared" si="5"/>
        <v/>
      </c>
    </row>
    <row r="80" spans="2:14">
      <c r="B80" s="14"/>
      <c r="D80" s="53" t="str">
        <f>IF(A80="","",IFERROR(INDEX('Job Services'!$C$5:$C$504,MATCH(VALUE(RIGHT(A80,3))*100+1,'Job Services'!$I$5:$I$504,0)),""))</f>
        <v/>
      </c>
      <c r="F80" s="54" t="str">
        <f>IF(A80="","",SUMIF('Job Services'!$A$5:$A$504,A80,'Job Services'!$H$5:$H$504))</f>
        <v/>
      </c>
      <c r="H80" s="7" t="str">
        <f>IF(G80="","",G80*Setup!$B$10)</f>
        <v/>
      </c>
      <c r="I80" s="7"/>
      <c r="K80" s="7" t="str">
        <f>IF(J80="","",J80*Setup!$B$11)</f>
        <v/>
      </c>
      <c r="L80" s="7"/>
      <c r="M80" s="7">
        <f t="shared" si="4"/>
        <v>0</v>
      </c>
      <c r="N80" s="7" t="str">
        <f t="shared" si="5"/>
        <v/>
      </c>
    </row>
    <row r="81" spans="2:14">
      <c r="B81" s="14"/>
      <c r="D81" s="53" t="str">
        <f>IF(A81="","",IFERROR(INDEX('Job Services'!$C$5:$C$504,MATCH(VALUE(RIGHT(A81,3))*100+1,'Job Services'!$I$5:$I$504,0)),""))</f>
        <v/>
      </c>
      <c r="F81" s="54" t="str">
        <f>IF(A81="","",SUMIF('Job Services'!$A$5:$A$504,A81,'Job Services'!$H$5:$H$504))</f>
        <v/>
      </c>
      <c r="H81" s="7" t="str">
        <f>IF(G81="","",G81*Setup!$B$10)</f>
        <v/>
      </c>
      <c r="I81" s="7"/>
      <c r="K81" s="7" t="str">
        <f>IF(J81="","",J81*Setup!$B$11)</f>
        <v/>
      </c>
      <c r="L81" s="7"/>
      <c r="M81" s="7">
        <f t="shared" si="4"/>
        <v>0</v>
      </c>
      <c r="N81" s="7" t="str">
        <f t="shared" si="5"/>
        <v/>
      </c>
    </row>
    <row r="82" spans="2:14">
      <c r="B82" s="14"/>
      <c r="D82" s="53" t="str">
        <f>IF(A82="","",IFERROR(INDEX('Job Services'!$C$5:$C$504,MATCH(VALUE(RIGHT(A82,3))*100+1,'Job Services'!$I$5:$I$504,0)),""))</f>
        <v/>
      </c>
      <c r="F82" s="54" t="str">
        <f>IF(A82="","",SUMIF('Job Services'!$A$5:$A$504,A82,'Job Services'!$H$5:$H$504))</f>
        <v/>
      </c>
      <c r="H82" s="7" t="str">
        <f>IF(G82="","",G82*Setup!$B$10)</f>
        <v/>
      </c>
      <c r="I82" s="7"/>
      <c r="K82" s="7" t="str">
        <f>IF(J82="","",J82*Setup!$B$11)</f>
        <v/>
      </c>
      <c r="L82" s="7"/>
      <c r="M82" s="7">
        <f t="shared" si="4"/>
        <v>0</v>
      </c>
      <c r="N82" s="7" t="str">
        <f t="shared" si="5"/>
        <v/>
      </c>
    </row>
    <row r="83" spans="2:14">
      <c r="B83" s="14"/>
      <c r="D83" s="53" t="str">
        <f>IF(A83="","",IFERROR(INDEX('Job Services'!$C$5:$C$504,MATCH(VALUE(RIGHT(A83,3))*100+1,'Job Services'!$I$5:$I$504,0)),""))</f>
        <v/>
      </c>
      <c r="F83" s="54" t="str">
        <f>IF(A83="","",SUMIF('Job Services'!$A$5:$A$504,A83,'Job Services'!$H$5:$H$504))</f>
        <v/>
      </c>
      <c r="H83" s="7" t="str">
        <f>IF(G83="","",G83*Setup!$B$10)</f>
        <v/>
      </c>
      <c r="I83" s="7"/>
      <c r="K83" s="7" t="str">
        <f>IF(J83="","",J83*Setup!$B$11)</f>
        <v/>
      </c>
      <c r="L83" s="7"/>
      <c r="M83" s="7">
        <f t="shared" si="4"/>
        <v>0</v>
      </c>
      <c r="N83" s="7" t="str">
        <f t="shared" si="5"/>
        <v/>
      </c>
    </row>
    <row r="84" spans="2:14">
      <c r="B84" s="14"/>
      <c r="D84" s="53" t="str">
        <f>IF(A84="","",IFERROR(INDEX('Job Services'!$C$5:$C$504,MATCH(VALUE(RIGHT(A84,3))*100+1,'Job Services'!$I$5:$I$504,0)),""))</f>
        <v/>
      </c>
      <c r="F84" s="54" t="str">
        <f>IF(A84="","",SUMIF('Job Services'!$A$5:$A$504,A84,'Job Services'!$H$5:$H$504))</f>
        <v/>
      </c>
      <c r="H84" s="7" t="str">
        <f>IF(G84="","",G84*Setup!$B$10)</f>
        <v/>
      </c>
      <c r="I84" s="7"/>
      <c r="K84" s="7" t="str">
        <f>IF(J84="","",J84*Setup!$B$11)</f>
        <v/>
      </c>
      <c r="L84" s="7"/>
      <c r="M84" s="7">
        <f t="shared" si="4"/>
        <v>0</v>
      </c>
      <c r="N84" s="7" t="str">
        <f t="shared" si="5"/>
        <v/>
      </c>
    </row>
    <row r="85" spans="2:14">
      <c r="B85" s="14"/>
      <c r="D85" s="53" t="str">
        <f>IF(A85="","",IFERROR(INDEX('Job Services'!$C$5:$C$504,MATCH(VALUE(RIGHT(A85,3))*100+1,'Job Services'!$I$5:$I$504,0)),""))</f>
        <v/>
      </c>
      <c r="F85" s="54" t="str">
        <f>IF(A85="","",SUMIF('Job Services'!$A$5:$A$504,A85,'Job Services'!$H$5:$H$504))</f>
        <v/>
      </c>
      <c r="H85" s="7" t="str">
        <f>IF(G85="","",G85*Setup!$B$10)</f>
        <v/>
      </c>
      <c r="I85" s="7"/>
      <c r="K85" s="7" t="str">
        <f>IF(J85="","",J85*Setup!$B$11)</f>
        <v/>
      </c>
      <c r="L85" s="7"/>
      <c r="M85" s="7">
        <f t="shared" si="4"/>
        <v>0</v>
      </c>
      <c r="N85" s="7" t="str">
        <f t="shared" si="5"/>
        <v/>
      </c>
    </row>
    <row r="86" spans="2:14">
      <c r="B86" s="14"/>
      <c r="D86" s="53" t="str">
        <f>IF(A86="","",IFERROR(INDEX('Job Services'!$C$5:$C$504,MATCH(VALUE(RIGHT(A86,3))*100+1,'Job Services'!$I$5:$I$504,0)),""))</f>
        <v/>
      </c>
      <c r="F86" s="54" t="str">
        <f>IF(A86="","",SUMIF('Job Services'!$A$5:$A$504,A86,'Job Services'!$H$5:$H$504))</f>
        <v/>
      </c>
      <c r="H86" s="7" t="str">
        <f>IF(G86="","",G86*Setup!$B$10)</f>
        <v/>
      </c>
      <c r="I86" s="7"/>
      <c r="K86" s="7" t="str">
        <f>IF(J86="","",J86*Setup!$B$11)</f>
        <v/>
      </c>
      <c r="L86" s="7"/>
      <c r="M86" s="7">
        <f t="shared" si="4"/>
        <v>0</v>
      </c>
      <c r="N86" s="7" t="str">
        <f t="shared" si="5"/>
        <v/>
      </c>
    </row>
    <row r="87" spans="2:14">
      <c r="B87" s="14"/>
      <c r="D87" s="53" t="str">
        <f>IF(A87="","",IFERROR(INDEX('Job Services'!$C$5:$C$504,MATCH(VALUE(RIGHT(A87,3))*100+1,'Job Services'!$I$5:$I$504,0)),""))</f>
        <v/>
      </c>
      <c r="F87" s="54" t="str">
        <f>IF(A87="","",SUMIF('Job Services'!$A$5:$A$504,A87,'Job Services'!$H$5:$H$504))</f>
        <v/>
      </c>
      <c r="H87" s="7" t="str">
        <f>IF(G87="","",G87*Setup!$B$10)</f>
        <v/>
      </c>
      <c r="I87" s="7"/>
      <c r="K87" s="7" t="str">
        <f>IF(J87="","",J87*Setup!$B$11)</f>
        <v/>
      </c>
      <c r="L87" s="7"/>
      <c r="M87" s="7">
        <f t="shared" si="4"/>
        <v>0</v>
      </c>
      <c r="N87" s="7" t="str">
        <f t="shared" si="5"/>
        <v/>
      </c>
    </row>
    <row r="88" spans="2:14">
      <c r="B88" s="14"/>
      <c r="D88" s="53" t="str">
        <f>IF(A88="","",IFERROR(INDEX('Job Services'!$C$5:$C$504,MATCH(VALUE(RIGHT(A88,3))*100+1,'Job Services'!$I$5:$I$504,0)),""))</f>
        <v/>
      </c>
      <c r="F88" s="54" t="str">
        <f>IF(A88="","",SUMIF('Job Services'!$A$5:$A$504,A88,'Job Services'!$H$5:$H$504))</f>
        <v/>
      </c>
      <c r="H88" s="7" t="str">
        <f>IF(G88="","",G88*Setup!$B$10)</f>
        <v/>
      </c>
      <c r="I88" s="7"/>
      <c r="K88" s="7" t="str">
        <f>IF(J88="","",J88*Setup!$B$11)</f>
        <v/>
      </c>
      <c r="L88" s="7"/>
      <c r="M88" s="7">
        <f t="shared" si="4"/>
        <v>0</v>
      </c>
      <c r="N88" s="7" t="str">
        <f t="shared" si="5"/>
        <v/>
      </c>
    </row>
    <row r="89" spans="2:14">
      <c r="B89" s="14"/>
      <c r="D89" s="53" t="str">
        <f>IF(A89="","",IFERROR(INDEX('Job Services'!$C$5:$C$504,MATCH(VALUE(RIGHT(A89,3))*100+1,'Job Services'!$I$5:$I$504,0)),""))</f>
        <v/>
      </c>
      <c r="F89" s="54" t="str">
        <f>IF(A89="","",SUMIF('Job Services'!$A$5:$A$504,A89,'Job Services'!$H$5:$H$504))</f>
        <v/>
      </c>
      <c r="H89" s="7" t="str">
        <f>IF(G89="","",G89*Setup!$B$10)</f>
        <v/>
      </c>
      <c r="I89" s="7"/>
      <c r="K89" s="7" t="str">
        <f>IF(J89="","",J89*Setup!$B$11)</f>
        <v/>
      </c>
      <c r="L89" s="7"/>
      <c r="M89" s="7">
        <f t="shared" si="4"/>
        <v>0</v>
      </c>
      <c r="N89" s="7" t="str">
        <f t="shared" si="5"/>
        <v/>
      </c>
    </row>
    <row r="90" spans="2:14">
      <c r="B90" s="14"/>
      <c r="D90" s="53" t="str">
        <f>IF(A90="","",IFERROR(INDEX('Job Services'!$C$5:$C$504,MATCH(VALUE(RIGHT(A90,3))*100+1,'Job Services'!$I$5:$I$504,0)),""))</f>
        <v/>
      </c>
      <c r="F90" s="54" t="str">
        <f>IF(A90="","",SUMIF('Job Services'!$A$5:$A$504,A90,'Job Services'!$H$5:$H$504))</f>
        <v/>
      </c>
      <c r="H90" s="7" t="str">
        <f>IF(G90="","",G90*Setup!$B$10)</f>
        <v/>
      </c>
      <c r="I90" s="7"/>
      <c r="K90" s="7" t="str">
        <f>IF(J90="","",J90*Setup!$B$11)</f>
        <v/>
      </c>
      <c r="L90" s="7"/>
      <c r="M90" s="7">
        <f t="shared" si="4"/>
        <v>0</v>
      </c>
      <c r="N90" s="7" t="str">
        <f t="shared" si="5"/>
        <v/>
      </c>
    </row>
    <row r="91" spans="2:14">
      <c r="B91" s="14"/>
      <c r="D91" s="53" t="str">
        <f>IF(A91="","",IFERROR(INDEX('Job Services'!$C$5:$C$504,MATCH(VALUE(RIGHT(A91,3))*100+1,'Job Services'!$I$5:$I$504,0)),""))</f>
        <v/>
      </c>
      <c r="F91" s="54" t="str">
        <f>IF(A91="","",SUMIF('Job Services'!$A$5:$A$504,A91,'Job Services'!$H$5:$H$504))</f>
        <v/>
      </c>
      <c r="H91" s="7" t="str">
        <f>IF(G91="","",G91*Setup!$B$10)</f>
        <v/>
      </c>
      <c r="I91" s="7"/>
      <c r="K91" s="7" t="str">
        <f>IF(J91="","",J91*Setup!$B$11)</f>
        <v/>
      </c>
      <c r="L91" s="7"/>
      <c r="M91" s="7">
        <f t="shared" si="4"/>
        <v>0</v>
      </c>
      <c r="N91" s="7" t="str">
        <f t="shared" si="5"/>
        <v/>
      </c>
    </row>
    <row r="92" spans="2:14">
      <c r="B92" s="14"/>
      <c r="D92" s="53" t="str">
        <f>IF(A92="","",IFERROR(INDEX('Job Services'!$C$5:$C$504,MATCH(VALUE(RIGHT(A92,3))*100+1,'Job Services'!$I$5:$I$504,0)),""))</f>
        <v/>
      </c>
      <c r="F92" s="54" t="str">
        <f>IF(A92="","",SUMIF('Job Services'!$A$5:$A$504,A92,'Job Services'!$H$5:$H$504))</f>
        <v/>
      </c>
      <c r="H92" s="7" t="str">
        <f>IF(G92="","",G92*Setup!$B$10)</f>
        <v/>
      </c>
      <c r="I92" s="7"/>
      <c r="K92" s="7" t="str">
        <f>IF(J92="","",J92*Setup!$B$11)</f>
        <v/>
      </c>
      <c r="L92" s="7"/>
      <c r="M92" s="7">
        <f t="shared" si="4"/>
        <v>0</v>
      </c>
      <c r="N92" s="7" t="str">
        <f t="shared" si="5"/>
        <v/>
      </c>
    </row>
    <row r="93" spans="2:14">
      <c r="B93" s="14"/>
      <c r="D93" s="53" t="str">
        <f>IF(A93="","",IFERROR(INDEX('Job Services'!$C$5:$C$504,MATCH(VALUE(RIGHT(A93,3))*100+1,'Job Services'!$I$5:$I$504,0)),""))</f>
        <v/>
      </c>
      <c r="F93" s="54" t="str">
        <f>IF(A93="","",SUMIF('Job Services'!$A$5:$A$504,A93,'Job Services'!$H$5:$H$504))</f>
        <v/>
      </c>
      <c r="H93" s="7" t="str">
        <f>IF(G93="","",G93*Setup!$B$10)</f>
        <v/>
      </c>
      <c r="I93" s="7"/>
      <c r="K93" s="7" t="str">
        <f>IF(J93="","",J93*Setup!$B$11)</f>
        <v/>
      </c>
      <c r="L93" s="7"/>
      <c r="M93" s="7">
        <f t="shared" si="4"/>
        <v>0</v>
      </c>
      <c r="N93" s="7" t="str">
        <f t="shared" si="5"/>
        <v/>
      </c>
    </row>
    <row r="94" spans="2:14">
      <c r="B94" s="14"/>
      <c r="D94" s="53" t="str">
        <f>IF(A94="","",IFERROR(INDEX('Job Services'!$C$5:$C$504,MATCH(VALUE(RIGHT(A94,3))*100+1,'Job Services'!$I$5:$I$504,0)),""))</f>
        <v/>
      </c>
      <c r="F94" s="54" t="str">
        <f>IF(A94="","",SUMIF('Job Services'!$A$5:$A$504,A94,'Job Services'!$H$5:$H$504))</f>
        <v/>
      </c>
      <c r="H94" s="7" t="str">
        <f>IF(G94="","",G94*Setup!$B$10)</f>
        <v/>
      </c>
      <c r="I94" s="7"/>
      <c r="K94" s="7" t="str">
        <f>IF(J94="","",J94*Setup!$B$11)</f>
        <v/>
      </c>
      <c r="L94" s="7"/>
      <c r="M94" s="7">
        <f t="shared" si="4"/>
        <v>0</v>
      </c>
      <c r="N94" s="7" t="str">
        <f t="shared" si="5"/>
        <v/>
      </c>
    </row>
    <row r="95" spans="2:14">
      <c r="B95" s="14"/>
      <c r="D95" s="53" t="str">
        <f>IF(A95="","",IFERROR(INDEX('Job Services'!$C$5:$C$504,MATCH(VALUE(RIGHT(A95,3))*100+1,'Job Services'!$I$5:$I$504,0)),""))</f>
        <v/>
      </c>
      <c r="F95" s="54" t="str">
        <f>IF(A95="","",SUMIF('Job Services'!$A$5:$A$504,A95,'Job Services'!$H$5:$H$504))</f>
        <v/>
      </c>
      <c r="H95" s="7" t="str">
        <f>IF(G95="","",G95*Setup!$B$10)</f>
        <v/>
      </c>
      <c r="I95" s="7"/>
      <c r="K95" s="7" t="str">
        <f>IF(J95="","",J95*Setup!$B$11)</f>
        <v/>
      </c>
      <c r="L95" s="7"/>
      <c r="M95" s="7">
        <f t="shared" si="4"/>
        <v>0</v>
      </c>
      <c r="N95" s="7" t="str">
        <f t="shared" si="5"/>
        <v/>
      </c>
    </row>
    <row r="96" spans="2:14">
      <c r="B96" s="14"/>
      <c r="D96" s="53" t="str">
        <f>IF(A96="","",IFERROR(INDEX('Job Services'!$C$5:$C$504,MATCH(VALUE(RIGHT(A96,3))*100+1,'Job Services'!$I$5:$I$504,0)),""))</f>
        <v/>
      </c>
      <c r="F96" s="54" t="str">
        <f>IF(A96="","",SUMIF('Job Services'!$A$5:$A$504,A96,'Job Services'!$H$5:$H$504))</f>
        <v/>
      </c>
      <c r="H96" s="7" t="str">
        <f>IF(G96="","",G96*Setup!$B$10)</f>
        <v/>
      </c>
      <c r="I96" s="7"/>
      <c r="K96" s="7" t="str">
        <f>IF(J96="","",J96*Setup!$B$11)</f>
        <v/>
      </c>
      <c r="L96" s="7"/>
      <c r="M96" s="7">
        <f t="shared" si="4"/>
        <v>0</v>
      </c>
      <c r="N96" s="7" t="str">
        <f t="shared" si="5"/>
        <v/>
      </c>
    </row>
    <row r="97" spans="2:14">
      <c r="B97" s="14"/>
      <c r="D97" s="53" t="str">
        <f>IF(A97="","",IFERROR(INDEX('Job Services'!$C$5:$C$504,MATCH(VALUE(RIGHT(A97,3))*100+1,'Job Services'!$I$5:$I$504,0)),""))</f>
        <v/>
      </c>
      <c r="F97" s="54" t="str">
        <f>IF(A97="","",SUMIF('Job Services'!$A$5:$A$504,A97,'Job Services'!$H$5:$H$504))</f>
        <v/>
      </c>
      <c r="H97" s="7" t="str">
        <f>IF(G97="","",G97*Setup!$B$10)</f>
        <v/>
      </c>
      <c r="I97" s="7"/>
      <c r="K97" s="7" t="str">
        <f>IF(J97="","",J97*Setup!$B$11)</f>
        <v/>
      </c>
      <c r="L97" s="7"/>
      <c r="M97" s="7">
        <f t="shared" si="4"/>
        <v>0</v>
      </c>
      <c r="N97" s="7" t="str">
        <f t="shared" si="5"/>
        <v/>
      </c>
    </row>
    <row r="98" spans="2:14">
      <c r="B98" s="14"/>
      <c r="D98" s="53" t="str">
        <f>IF(A98="","",IFERROR(INDEX('Job Services'!$C$5:$C$504,MATCH(VALUE(RIGHT(A98,3))*100+1,'Job Services'!$I$5:$I$504,0)),""))</f>
        <v/>
      </c>
      <c r="F98" s="54" t="str">
        <f>IF(A98="","",SUMIF('Job Services'!$A$5:$A$504,A98,'Job Services'!$H$5:$H$504))</f>
        <v/>
      </c>
      <c r="H98" s="7" t="str">
        <f>IF(G98="","",G98*Setup!$B$10)</f>
        <v/>
      </c>
      <c r="I98" s="7"/>
      <c r="K98" s="7" t="str">
        <f>IF(J98="","",J98*Setup!$B$11)</f>
        <v/>
      </c>
      <c r="L98" s="7"/>
      <c r="M98" s="7">
        <f t="shared" si="4"/>
        <v>0</v>
      </c>
      <c r="N98" s="7" t="str">
        <f t="shared" si="5"/>
        <v/>
      </c>
    </row>
    <row r="99" spans="2:14">
      <c r="B99" s="14"/>
      <c r="D99" s="53" t="str">
        <f>IF(A99="","",IFERROR(INDEX('Job Services'!$C$5:$C$504,MATCH(VALUE(RIGHT(A99,3))*100+1,'Job Services'!$I$5:$I$504,0)),""))</f>
        <v/>
      </c>
      <c r="F99" s="54" t="str">
        <f>IF(A99="","",SUMIF('Job Services'!$A$5:$A$504,A99,'Job Services'!$H$5:$H$504))</f>
        <v/>
      </c>
      <c r="H99" s="7" t="str">
        <f>IF(G99="","",G99*Setup!$B$10)</f>
        <v/>
      </c>
      <c r="I99" s="7"/>
      <c r="K99" s="7" t="str">
        <f>IF(J99="","",J99*Setup!$B$11)</f>
        <v/>
      </c>
      <c r="L99" s="7"/>
      <c r="M99" s="7">
        <f t="shared" si="4"/>
        <v>0</v>
      </c>
      <c r="N99" s="7" t="str">
        <f t="shared" si="5"/>
        <v/>
      </c>
    </row>
    <row r="100" spans="2:14">
      <c r="B100" s="14"/>
      <c r="D100" s="53" t="str">
        <f>IF(A100="","",IFERROR(INDEX('Job Services'!$C$5:$C$504,MATCH(VALUE(RIGHT(A100,3))*100+1,'Job Services'!$I$5:$I$504,0)),""))</f>
        <v/>
      </c>
      <c r="F100" s="54" t="str">
        <f>IF(A100="","",SUMIF('Job Services'!$A$5:$A$504,A100,'Job Services'!$H$5:$H$504))</f>
        <v/>
      </c>
      <c r="H100" s="7" t="str">
        <f>IF(G100="","",G100*Setup!$B$10)</f>
        <v/>
      </c>
      <c r="I100" s="7"/>
      <c r="K100" s="7" t="str">
        <f>IF(J100="","",J100*Setup!$B$11)</f>
        <v/>
      </c>
      <c r="L100" s="7"/>
      <c r="M100" s="7">
        <f t="shared" si="4"/>
        <v>0</v>
      </c>
      <c r="N100" s="7" t="str">
        <f t="shared" si="5"/>
        <v/>
      </c>
    </row>
    <row r="101" spans="2:14">
      <c r="D101" s="53" t="str">
        <f>IF(A101="","",IFERROR(INDEX('Job Services'!$C$5:$C$504,MATCH(VALUE(RIGHT(A101,3))*100+1,'Job Services'!$I$5:$I$504,0)),""))</f>
        <v/>
      </c>
      <c r="F101" s="54" t="str">
        <f>IF(A101="","",SUMIF('Job Services'!$A$5:$A$504,A101,'Job Services'!$H$5:$H$504))</f>
        <v/>
      </c>
      <c r="H101" t="str">
        <f>IF(G101="","",G101*Setup!$B$10)</f>
        <v/>
      </c>
      <c r="K101" t="str">
        <f>IF(J101="","",J101*Setup!$B$11)</f>
        <v/>
      </c>
      <c r="M101">
        <f t="shared" ref="M101:M132" si="6">IF(COUNTA(H101:L101)=0,"",SUM(H101:L101))</f>
        <v>0</v>
      </c>
      <c r="N101" t="str">
        <f t="shared" ref="N101:N132" si="7">IF(OR(F101="",M101=""),"",F101-M101)</f>
        <v/>
      </c>
    </row>
    <row r="102" spans="2:14">
      <c r="D102" s="53" t="str">
        <f>IF(A102="","",IFERROR(INDEX('Job Services'!$C$5:$C$504,MATCH(VALUE(RIGHT(A102,3))*100+1,'Job Services'!$I$5:$I$504,0)),""))</f>
        <v/>
      </c>
      <c r="F102" s="54" t="str">
        <f>IF(A102="","",SUMIF('Job Services'!$A$5:$A$504,A102,'Job Services'!$H$5:$H$504))</f>
        <v/>
      </c>
      <c r="H102" t="str">
        <f>IF(G102="","",G102*Setup!$B$10)</f>
        <v/>
      </c>
      <c r="K102" t="str">
        <f>IF(J102="","",J102*Setup!$B$11)</f>
        <v/>
      </c>
      <c r="M102">
        <f t="shared" si="6"/>
        <v>0</v>
      </c>
      <c r="N102" t="str">
        <f t="shared" si="7"/>
        <v/>
      </c>
    </row>
    <row r="103" spans="2:14">
      <c r="D103" s="53" t="str">
        <f>IF(A103="","",IFERROR(INDEX('Job Services'!$C$5:$C$504,MATCH(VALUE(RIGHT(A103,3))*100+1,'Job Services'!$I$5:$I$504,0)),""))</f>
        <v/>
      </c>
      <c r="F103" s="54" t="str">
        <f>IF(A103="","",SUMIF('Job Services'!$A$5:$A$504,A103,'Job Services'!$H$5:$H$504))</f>
        <v/>
      </c>
      <c r="H103" t="str">
        <f>IF(G103="","",G103*Setup!$B$10)</f>
        <v/>
      </c>
      <c r="K103" t="str">
        <f>IF(J103="","",J103*Setup!$B$11)</f>
        <v/>
      </c>
      <c r="M103">
        <f t="shared" si="6"/>
        <v>0</v>
      </c>
      <c r="N103" t="str">
        <f t="shared" si="7"/>
        <v/>
      </c>
    </row>
    <row r="104" spans="2:14">
      <c r="D104" s="53" t="str">
        <f>IF(A104="","",IFERROR(INDEX('Job Services'!$C$5:$C$504,MATCH(VALUE(RIGHT(A104,3))*100+1,'Job Services'!$I$5:$I$504,0)),""))</f>
        <v/>
      </c>
      <c r="F104" s="54" t="str">
        <f>IF(A104="","",SUMIF('Job Services'!$A$5:$A$504,A104,'Job Services'!$H$5:$H$504))</f>
        <v/>
      </c>
      <c r="H104" t="str">
        <f>IF(G104="","",G104*Setup!$B$10)</f>
        <v/>
      </c>
      <c r="K104" t="str">
        <f>IF(J104="","",J104*Setup!$B$11)</f>
        <v/>
      </c>
      <c r="M104">
        <f t="shared" si="6"/>
        <v>0</v>
      </c>
      <c r="N104" t="str">
        <f t="shared" si="7"/>
        <v/>
      </c>
    </row>
  </sheetData>
  <dataValidations count="2">
    <dataValidation type="list" sqref="E5:E100" xr:uid="{00000000-0002-0000-0300-000000000000}">
      <formula1>"Lead,Quoted,Scheduled,Completed,Cancelled"</formula1>
    </dataValidation>
    <dataValidation type="list" sqref="E5:E104" xr:uid="{00000000-0002-0000-0300-000002000000}">
      <formula1>"Quoted,Scheduled,Completed,Cancelled"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1000000}">
          <x14:formula1>
            <xm:f>Customers!$A$5:$A$104</xm:f>
          </x14:formula1>
          <xm:sqref>C5:C104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4"/>
  <sheetViews>
    <sheetView workbookViewId="0"/>
  </sheetViews>
  <sheetFormatPr defaultRowHeight="14"/>
  <cols>
    <col min="1" max="1" width="15" customWidth="1"/>
    <col min="2" max="5" width="14" customWidth="1"/>
    <col min="6" max="6" width="13" customWidth="1"/>
    <col min="7" max="7" width="11" customWidth="1"/>
    <col min="8" max="8" width="13" customWidth="1"/>
    <col min="9" max="9" width="14" customWidth="1"/>
    <col min="10" max="10" width="13" customWidth="1"/>
    <col min="11" max="11" width="12" customWidth="1"/>
    <col min="12" max="12" width="14" customWidth="1"/>
    <col min="13" max="13" width="16" customWidth="1"/>
  </cols>
  <sheetData>
    <row r="1" spans="1:13" ht="20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</row>
    <row r="2" spans="1:13" ht="18.649999999999999" customHeight="1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</row>
    <row r="4" spans="1:13">
      <c r="A4" s="56" t="s">
        <v>111</v>
      </c>
      <c r="B4" s="56" t="s">
        <v>93</v>
      </c>
      <c r="C4" s="56" t="s">
        <v>39</v>
      </c>
      <c r="D4" s="56" t="s">
        <v>112</v>
      </c>
      <c r="E4" s="56" t="s">
        <v>113</v>
      </c>
      <c r="F4" s="56" t="s">
        <v>114</v>
      </c>
      <c r="G4" s="56" t="s">
        <v>115</v>
      </c>
      <c r="H4" s="56" t="s">
        <v>116</v>
      </c>
      <c r="I4" s="56" t="s">
        <v>117</v>
      </c>
      <c r="J4" s="56" t="s">
        <v>118</v>
      </c>
      <c r="K4" s="47" t="s">
        <v>96</v>
      </c>
      <c r="L4" s="47" t="s">
        <v>119</v>
      </c>
      <c r="M4" s="47" t="s">
        <v>120</v>
      </c>
    </row>
    <row r="5" spans="1:13">
      <c r="A5" s="53" t="str">
        <f>IF(B5="","",Setup!$B$13&amp;"-"&amp;TEXT(VALUE(RIGHT(B5,3)),"0000"))</f>
        <v>INV-0001</v>
      </c>
      <c r="B5" s="53" t="s">
        <v>104</v>
      </c>
      <c r="C5" s="53" t="str">
        <f>IF(B5="","",IFERROR(INDEX(Jobs!$C$5:$C$104,MATCH(B5,Jobs!$A$5:$A$104,0)),""))</f>
        <v>CUST-001</v>
      </c>
      <c r="D5" s="57">
        <f>IF(B5="","",IFERROR(INDEX(Jobs!$B$5:$B$104,MATCH(B5,Jobs!$A$5:$A$104,0)),""))</f>
        <v>46249</v>
      </c>
      <c r="E5" s="57">
        <f>IF(D5="","",D5+Setup!$B$14)</f>
        <v>46263</v>
      </c>
      <c r="F5" s="54">
        <f>IF(B5="","",IFERROR(INDEX(Jobs!$F$5:$F$104,MATCH(B5,Jobs!$A$5:$A$104,0)),""))</f>
        <v>294</v>
      </c>
      <c r="G5" s="54">
        <f>IF(F5="","",F5*Setup!$B$9)</f>
        <v>17.64</v>
      </c>
      <c r="H5" s="54">
        <f t="shared" ref="H5:H36" si="0">IF(F5="","",F5+G5)</f>
        <v>311.64</v>
      </c>
      <c r="I5" s="58">
        <v>311.64</v>
      </c>
      <c r="J5" s="54">
        <f t="shared" ref="J5:J36" si="1">IF(H5="","",MAX(0,H5-IF(I5="",0,I5)))</f>
        <v>0</v>
      </c>
      <c r="K5" s="53" t="str">
        <f t="shared" ref="K5:K36" ca="1" si="2">IF(B5="","",IF(J5=0,"Paid",IF(IF(I5="",0,I5)&gt;0,"Partial",IF(E5&lt;TODAY(),"Overdue","Unpaid"))))</f>
        <v>Paid</v>
      </c>
      <c r="L5" s="59">
        <v>46249</v>
      </c>
      <c r="M5" s="55" t="s">
        <v>121</v>
      </c>
    </row>
    <row r="6" spans="1:13">
      <c r="A6" s="53" t="str">
        <f>IF(B6="","",Setup!$B$13&amp;"-"&amp;TEXT(VALUE(RIGHT(B6,3)),"0000"))</f>
        <v>INV-0002</v>
      </c>
      <c r="B6" s="53" t="s">
        <v>106</v>
      </c>
      <c r="C6" s="53" t="str">
        <f>IF(B6="","",IFERROR(INDEX(Jobs!$C$5:$C$104,MATCH(B6,Jobs!$A$5:$A$104,0)),""))</f>
        <v>CUST-002</v>
      </c>
      <c r="D6" s="57">
        <f>IF(B6="","",IFERROR(INDEX(Jobs!$B$5:$B$104,MATCH(B6,Jobs!$A$5:$A$104,0)),""))</f>
        <v>46252</v>
      </c>
      <c r="E6" s="57">
        <f>IF(D6="","",D6+Setup!$B$14)</f>
        <v>46266</v>
      </c>
      <c r="F6" s="54">
        <f>IF(B6="","",IFERROR(INDEX(Jobs!$F$5:$F$104,MATCH(B6,Jobs!$A$5:$A$104,0)),""))</f>
        <v>169</v>
      </c>
      <c r="G6" s="54">
        <f>IF(F6="","",F6*Setup!$B$9)</f>
        <v>10.139999999999999</v>
      </c>
      <c r="H6" s="54">
        <f t="shared" si="0"/>
        <v>179.14</v>
      </c>
      <c r="I6" s="58">
        <v>0</v>
      </c>
      <c r="J6" s="54">
        <f t="shared" si="1"/>
        <v>179.14</v>
      </c>
      <c r="K6" s="53" t="str">
        <f t="shared" ca="1" si="2"/>
        <v>Unpaid</v>
      </c>
      <c r="L6" s="59"/>
      <c r="M6" s="55"/>
    </row>
    <row r="7" spans="1:13">
      <c r="A7" s="53" t="str">
        <f>IF(B7="","",Setup!$B$13&amp;"-"&amp;TEXT(VALUE(RIGHT(B7,3)),"0000"))</f>
        <v>INV-0003</v>
      </c>
      <c r="B7" s="53" t="s">
        <v>107</v>
      </c>
      <c r="C7" s="53" t="str">
        <f>IF(B7="","",IFERROR(INDEX(Jobs!$C$5:$C$104,MATCH(B7,Jobs!$A$5:$A$104,0)),""))</f>
        <v>CUST-003</v>
      </c>
      <c r="D7" s="57">
        <f>IF(B7="","",IFERROR(INDEX(Jobs!$B$5:$B$104,MATCH(B7,Jobs!$A$5:$A$104,0)),""))</f>
        <v>46254</v>
      </c>
      <c r="E7" s="57">
        <f>IF(D7="","",D7+Setup!$B$14)</f>
        <v>46268</v>
      </c>
      <c r="F7" s="54">
        <f>IF(B7="","",IFERROR(INDEX(Jobs!$F$5:$F$104,MATCH(B7,Jobs!$A$5:$A$104,0)),""))</f>
        <v>664</v>
      </c>
      <c r="G7" s="54">
        <f>IF(F7="","",F7*Setup!$B$9)</f>
        <v>39.839999999999996</v>
      </c>
      <c r="H7" s="54">
        <f t="shared" si="0"/>
        <v>703.84</v>
      </c>
      <c r="I7" s="58">
        <v>0</v>
      </c>
      <c r="J7" s="54">
        <f t="shared" si="1"/>
        <v>703.84</v>
      </c>
      <c r="K7" s="53" t="str">
        <f t="shared" ca="1" si="2"/>
        <v>Unpaid</v>
      </c>
      <c r="L7" s="59"/>
      <c r="M7" s="55"/>
    </row>
    <row r="8" spans="1:13">
      <c r="A8" s="53" t="str">
        <f>IF(B8="","",Setup!$B$13&amp;"-"&amp;TEXT(VALUE(RIGHT(B8,3)),"0000"))</f>
        <v/>
      </c>
      <c r="B8" s="53"/>
      <c r="C8" s="53" t="str">
        <f>IF(B8="","",IFERROR(INDEX(Jobs!$C$5:$C$104,MATCH(B8,Jobs!$A$5:$A$104,0)),""))</f>
        <v/>
      </c>
      <c r="D8" s="57" t="str">
        <f>IF(B8="","",IFERROR(INDEX(Jobs!$B$5:$B$104,MATCH(B8,Jobs!$A$5:$A$104,0)),""))</f>
        <v/>
      </c>
      <c r="E8" s="57" t="str">
        <f>IF(D8="","",D8+Setup!$B$14)</f>
        <v/>
      </c>
      <c r="F8" s="54" t="str">
        <f>IF(B8="","",IFERROR(INDEX(Jobs!$F$5:$F$104,MATCH(B8,Jobs!$A$5:$A$104,0)),""))</f>
        <v/>
      </c>
      <c r="G8" s="54" t="str">
        <f>IF(F8="","",F8*Setup!$B$9)</f>
        <v/>
      </c>
      <c r="H8" s="54" t="str">
        <f t="shared" si="0"/>
        <v/>
      </c>
      <c r="I8" s="58"/>
      <c r="J8" s="54" t="str">
        <f t="shared" si="1"/>
        <v/>
      </c>
      <c r="K8" s="53" t="str">
        <f t="shared" ca="1" si="2"/>
        <v/>
      </c>
      <c r="L8" s="59"/>
      <c r="M8" s="55"/>
    </row>
    <row r="9" spans="1:13">
      <c r="A9" s="53" t="str">
        <f>IF(B9="","",Setup!$B$13&amp;"-"&amp;TEXT(VALUE(RIGHT(B9,3)),"0000"))</f>
        <v/>
      </c>
      <c r="B9" s="53"/>
      <c r="C9" s="53" t="str">
        <f>IF(B9="","",IFERROR(INDEX(Jobs!$C$5:$C$104,MATCH(B9,Jobs!$A$5:$A$104,0)),""))</f>
        <v/>
      </c>
      <c r="D9" s="57" t="str">
        <f>IF(B9="","",IFERROR(INDEX(Jobs!$B$5:$B$104,MATCH(B9,Jobs!$A$5:$A$104,0)),""))</f>
        <v/>
      </c>
      <c r="E9" s="57" t="str">
        <f>IF(D9="","",D9+Setup!$B$14)</f>
        <v/>
      </c>
      <c r="F9" s="54" t="str">
        <f>IF(B9="","",IFERROR(INDEX(Jobs!$F$5:$F$104,MATCH(B9,Jobs!$A$5:$A$104,0)),""))</f>
        <v/>
      </c>
      <c r="G9" s="54" t="str">
        <f>IF(F9="","",F9*Setup!$B$9)</f>
        <v/>
      </c>
      <c r="H9" s="54" t="str">
        <f t="shared" si="0"/>
        <v/>
      </c>
      <c r="I9" s="58"/>
      <c r="J9" s="54" t="str">
        <f t="shared" si="1"/>
        <v/>
      </c>
      <c r="K9" s="53" t="str">
        <f t="shared" ca="1" si="2"/>
        <v/>
      </c>
      <c r="L9" s="59"/>
      <c r="M9" s="55"/>
    </row>
    <row r="10" spans="1:13">
      <c r="A10" s="53" t="str">
        <f>IF(B10="","",Setup!$B$13&amp;"-"&amp;TEXT(VALUE(RIGHT(B10,3)),"0000"))</f>
        <v/>
      </c>
      <c r="B10" s="53"/>
      <c r="C10" s="53" t="str">
        <f>IF(B10="","",IFERROR(INDEX(Jobs!$C$5:$C$104,MATCH(B10,Jobs!$A$5:$A$104,0)),""))</f>
        <v/>
      </c>
      <c r="D10" s="57" t="str">
        <f>IF(B10="","",IFERROR(INDEX(Jobs!$B$5:$B$104,MATCH(B10,Jobs!$A$5:$A$104,0)),""))</f>
        <v/>
      </c>
      <c r="E10" s="57" t="str">
        <f>IF(D10="","",D10+Setup!$B$14)</f>
        <v/>
      </c>
      <c r="F10" s="54" t="str">
        <f>IF(B10="","",IFERROR(INDEX(Jobs!$F$5:$F$104,MATCH(B10,Jobs!$A$5:$A$104,0)),""))</f>
        <v/>
      </c>
      <c r="G10" s="54" t="str">
        <f>IF(F10="","",F10*Setup!$B$9)</f>
        <v/>
      </c>
      <c r="H10" s="54" t="str">
        <f t="shared" si="0"/>
        <v/>
      </c>
      <c r="I10" s="58"/>
      <c r="J10" s="54" t="str">
        <f t="shared" si="1"/>
        <v/>
      </c>
      <c r="K10" s="53" t="str">
        <f t="shared" ca="1" si="2"/>
        <v/>
      </c>
      <c r="L10" s="59"/>
      <c r="M10" s="55"/>
    </row>
    <row r="11" spans="1:13">
      <c r="A11" s="53" t="str">
        <f>IF(B11="","",Setup!$B$13&amp;"-"&amp;TEXT(VALUE(RIGHT(B11,3)),"0000"))</f>
        <v/>
      </c>
      <c r="B11" s="53"/>
      <c r="C11" s="53" t="str">
        <f>IF(B11="","",IFERROR(INDEX(Jobs!$C$5:$C$104,MATCH(B11,Jobs!$A$5:$A$104,0)),""))</f>
        <v/>
      </c>
      <c r="D11" s="57" t="str">
        <f>IF(B11="","",IFERROR(INDEX(Jobs!$B$5:$B$104,MATCH(B11,Jobs!$A$5:$A$104,0)),""))</f>
        <v/>
      </c>
      <c r="E11" s="57" t="str">
        <f>IF(D11="","",D11+Setup!$B$14)</f>
        <v/>
      </c>
      <c r="F11" s="54" t="str">
        <f>IF(B11="","",IFERROR(INDEX(Jobs!$F$5:$F$104,MATCH(B11,Jobs!$A$5:$A$104,0)),""))</f>
        <v/>
      </c>
      <c r="G11" s="54" t="str">
        <f>IF(F11="","",F11*Setup!$B$9)</f>
        <v/>
      </c>
      <c r="H11" s="54" t="str">
        <f t="shared" si="0"/>
        <v/>
      </c>
      <c r="I11" s="58"/>
      <c r="J11" s="54" t="str">
        <f t="shared" si="1"/>
        <v/>
      </c>
      <c r="K11" s="53" t="str">
        <f t="shared" ca="1" si="2"/>
        <v/>
      </c>
      <c r="L11" s="59"/>
      <c r="M11" s="55"/>
    </row>
    <row r="12" spans="1:13">
      <c r="A12" s="53" t="str">
        <f>IF(B12="","",Setup!$B$13&amp;"-"&amp;TEXT(VALUE(RIGHT(B12,3)),"0000"))</f>
        <v/>
      </c>
      <c r="B12" s="53"/>
      <c r="C12" s="53" t="str">
        <f>IF(B12="","",IFERROR(INDEX(Jobs!$C$5:$C$104,MATCH(B12,Jobs!$A$5:$A$104,0)),""))</f>
        <v/>
      </c>
      <c r="D12" s="57" t="str">
        <f>IF(B12="","",IFERROR(INDEX(Jobs!$B$5:$B$104,MATCH(B12,Jobs!$A$5:$A$104,0)),""))</f>
        <v/>
      </c>
      <c r="E12" s="57" t="str">
        <f>IF(D12="","",D12+Setup!$B$14)</f>
        <v/>
      </c>
      <c r="F12" s="54" t="str">
        <f>IF(B12="","",IFERROR(INDEX(Jobs!$F$5:$F$104,MATCH(B12,Jobs!$A$5:$A$104,0)),""))</f>
        <v/>
      </c>
      <c r="G12" s="54" t="str">
        <f>IF(F12="","",F12*Setup!$B$9)</f>
        <v/>
      </c>
      <c r="H12" s="54" t="str">
        <f t="shared" si="0"/>
        <v/>
      </c>
      <c r="I12" s="58"/>
      <c r="J12" s="54" t="str">
        <f t="shared" si="1"/>
        <v/>
      </c>
      <c r="K12" s="53" t="str">
        <f t="shared" ca="1" si="2"/>
        <v/>
      </c>
      <c r="L12" s="59"/>
      <c r="M12" s="55"/>
    </row>
    <row r="13" spans="1:13">
      <c r="A13" s="53" t="str">
        <f>IF(B13="","",Setup!$B$13&amp;"-"&amp;TEXT(VALUE(RIGHT(B13,3)),"0000"))</f>
        <v/>
      </c>
      <c r="B13" s="53"/>
      <c r="C13" s="53" t="str">
        <f>IF(B13="","",IFERROR(INDEX(Jobs!$C$5:$C$104,MATCH(B13,Jobs!$A$5:$A$104,0)),""))</f>
        <v/>
      </c>
      <c r="D13" s="57" t="str">
        <f>IF(B13="","",IFERROR(INDEX(Jobs!$B$5:$B$104,MATCH(B13,Jobs!$A$5:$A$104,0)),""))</f>
        <v/>
      </c>
      <c r="E13" s="57" t="str">
        <f>IF(D13="","",D13+Setup!$B$14)</f>
        <v/>
      </c>
      <c r="F13" s="54" t="str">
        <f>IF(B13="","",IFERROR(INDEX(Jobs!$F$5:$F$104,MATCH(B13,Jobs!$A$5:$A$104,0)),""))</f>
        <v/>
      </c>
      <c r="G13" s="54" t="str">
        <f>IF(F13="","",F13*Setup!$B$9)</f>
        <v/>
      </c>
      <c r="H13" s="54" t="str">
        <f t="shared" si="0"/>
        <v/>
      </c>
      <c r="I13" s="58"/>
      <c r="J13" s="54" t="str">
        <f t="shared" si="1"/>
        <v/>
      </c>
      <c r="K13" s="53" t="str">
        <f t="shared" ca="1" si="2"/>
        <v/>
      </c>
      <c r="L13" s="59"/>
      <c r="M13" s="55"/>
    </row>
    <row r="14" spans="1:13">
      <c r="A14" s="53" t="str">
        <f>IF(B14="","",Setup!$B$13&amp;"-"&amp;TEXT(VALUE(RIGHT(B14,3)),"0000"))</f>
        <v/>
      </c>
      <c r="B14" s="53"/>
      <c r="C14" s="53" t="str">
        <f>IF(B14="","",IFERROR(INDEX(Jobs!$C$5:$C$104,MATCH(B14,Jobs!$A$5:$A$104,0)),""))</f>
        <v/>
      </c>
      <c r="D14" s="57" t="str">
        <f>IF(B14="","",IFERROR(INDEX(Jobs!$B$5:$B$104,MATCH(B14,Jobs!$A$5:$A$104,0)),""))</f>
        <v/>
      </c>
      <c r="E14" s="57" t="str">
        <f>IF(D14="","",D14+Setup!$B$14)</f>
        <v/>
      </c>
      <c r="F14" s="54" t="str">
        <f>IF(B14="","",IFERROR(INDEX(Jobs!$F$5:$F$104,MATCH(B14,Jobs!$A$5:$A$104,0)),""))</f>
        <v/>
      </c>
      <c r="G14" s="54" t="str">
        <f>IF(F14="","",F14*Setup!$B$9)</f>
        <v/>
      </c>
      <c r="H14" s="54" t="str">
        <f t="shared" si="0"/>
        <v/>
      </c>
      <c r="I14" s="58"/>
      <c r="J14" s="54" t="str">
        <f t="shared" si="1"/>
        <v/>
      </c>
      <c r="K14" s="53" t="str">
        <f t="shared" ca="1" si="2"/>
        <v/>
      </c>
      <c r="L14" s="59"/>
      <c r="M14" s="55"/>
    </row>
    <row r="15" spans="1:13">
      <c r="A15" s="53" t="str">
        <f>IF(B15="","",Setup!$B$13&amp;"-"&amp;TEXT(VALUE(RIGHT(B15,3)),"0000"))</f>
        <v/>
      </c>
      <c r="B15" s="53"/>
      <c r="C15" s="53" t="str">
        <f>IF(B15="","",IFERROR(INDEX(Jobs!$C$5:$C$104,MATCH(B15,Jobs!$A$5:$A$104,0)),""))</f>
        <v/>
      </c>
      <c r="D15" s="57" t="str">
        <f>IF(B15="","",IFERROR(INDEX(Jobs!$B$5:$B$104,MATCH(B15,Jobs!$A$5:$A$104,0)),""))</f>
        <v/>
      </c>
      <c r="E15" s="57" t="str">
        <f>IF(D15="","",D15+Setup!$B$14)</f>
        <v/>
      </c>
      <c r="F15" s="54" t="str">
        <f>IF(B15="","",IFERROR(INDEX(Jobs!$F$5:$F$104,MATCH(B15,Jobs!$A$5:$A$104,0)),""))</f>
        <v/>
      </c>
      <c r="G15" s="54" t="str">
        <f>IF(F15="","",F15*Setup!$B$9)</f>
        <v/>
      </c>
      <c r="H15" s="54" t="str">
        <f t="shared" si="0"/>
        <v/>
      </c>
      <c r="I15" s="58"/>
      <c r="J15" s="54" t="str">
        <f t="shared" si="1"/>
        <v/>
      </c>
      <c r="K15" s="53" t="str">
        <f t="shared" ca="1" si="2"/>
        <v/>
      </c>
      <c r="L15" s="59"/>
      <c r="M15" s="55"/>
    </row>
    <row r="16" spans="1:13">
      <c r="A16" s="53" t="str">
        <f>IF(B16="","",Setup!$B$13&amp;"-"&amp;TEXT(VALUE(RIGHT(B16,3)),"0000"))</f>
        <v/>
      </c>
      <c r="B16" s="53"/>
      <c r="C16" s="53" t="str">
        <f>IF(B16="","",IFERROR(INDEX(Jobs!$C$5:$C$104,MATCH(B16,Jobs!$A$5:$A$104,0)),""))</f>
        <v/>
      </c>
      <c r="D16" s="57" t="str">
        <f>IF(B16="","",IFERROR(INDEX(Jobs!$B$5:$B$104,MATCH(B16,Jobs!$A$5:$A$104,0)),""))</f>
        <v/>
      </c>
      <c r="E16" s="57" t="str">
        <f>IF(D16="","",D16+Setup!$B$14)</f>
        <v/>
      </c>
      <c r="F16" s="54" t="str">
        <f>IF(B16="","",IFERROR(INDEX(Jobs!$F$5:$F$104,MATCH(B16,Jobs!$A$5:$A$104,0)),""))</f>
        <v/>
      </c>
      <c r="G16" s="54" t="str">
        <f>IF(F16="","",F16*Setup!$B$9)</f>
        <v/>
      </c>
      <c r="H16" s="54" t="str">
        <f t="shared" si="0"/>
        <v/>
      </c>
      <c r="I16" s="58"/>
      <c r="J16" s="54" t="str">
        <f t="shared" si="1"/>
        <v/>
      </c>
      <c r="K16" s="53" t="str">
        <f t="shared" ca="1" si="2"/>
        <v/>
      </c>
      <c r="L16" s="59"/>
      <c r="M16" s="55"/>
    </row>
    <row r="17" spans="1:13">
      <c r="A17" s="53" t="str">
        <f>IF(B17="","",Setup!$B$13&amp;"-"&amp;TEXT(VALUE(RIGHT(B17,3)),"0000"))</f>
        <v/>
      </c>
      <c r="B17" s="53"/>
      <c r="C17" s="53" t="str">
        <f>IF(B17="","",IFERROR(INDEX(Jobs!$C$5:$C$104,MATCH(B17,Jobs!$A$5:$A$104,0)),""))</f>
        <v/>
      </c>
      <c r="D17" s="57" t="str">
        <f>IF(B17="","",IFERROR(INDEX(Jobs!$B$5:$B$104,MATCH(B17,Jobs!$A$5:$A$104,0)),""))</f>
        <v/>
      </c>
      <c r="E17" s="57" t="str">
        <f>IF(D17="","",D17+Setup!$B$14)</f>
        <v/>
      </c>
      <c r="F17" s="54" t="str">
        <f>IF(B17="","",IFERROR(INDEX(Jobs!$F$5:$F$104,MATCH(B17,Jobs!$A$5:$A$104,0)),""))</f>
        <v/>
      </c>
      <c r="G17" s="54" t="str">
        <f>IF(F17="","",F17*Setup!$B$9)</f>
        <v/>
      </c>
      <c r="H17" s="54" t="str">
        <f t="shared" si="0"/>
        <v/>
      </c>
      <c r="I17" s="58"/>
      <c r="J17" s="54" t="str">
        <f t="shared" si="1"/>
        <v/>
      </c>
      <c r="K17" s="53" t="str">
        <f t="shared" ca="1" si="2"/>
        <v/>
      </c>
      <c r="L17" s="59"/>
      <c r="M17" s="55"/>
    </row>
    <row r="18" spans="1:13">
      <c r="A18" s="53" t="str">
        <f>IF(B18="","",Setup!$B$13&amp;"-"&amp;TEXT(VALUE(RIGHT(B18,3)),"0000"))</f>
        <v/>
      </c>
      <c r="B18" s="53"/>
      <c r="C18" s="53" t="str">
        <f>IF(B18="","",IFERROR(INDEX(Jobs!$C$5:$C$104,MATCH(B18,Jobs!$A$5:$A$104,0)),""))</f>
        <v/>
      </c>
      <c r="D18" s="57" t="str">
        <f>IF(B18="","",IFERROR(INDEX(Jobs!$B$5:$B$104,MATCH(B18,Jobs!$A$5:$A$104,0)),""))</f>
        <v/>
      </c>
      <c r="E18" s="57" t="str">
        <f>IF(D18="","",D18+Setup!$B$14)</f>
        <v/>
      </c>
      <c r="F18" s="54" t="str">
        <f>IF(B18="","",IFERROR(INDEX(Jobs!$F$5:$F$104,MATCH(B18,Jobs!$A$5:$A$104,0)),""))</f>
        <v/>
      </c>
      <c r="G18" s="54" t="str">
        <f>IF(F18="","",F18*Setup!$B$9)</f>
        <v/>
      </c>
      <c r="H18" s="54" t="str">
        <f t="shared" si="0"/>
        <v/>
      </c>
      <c r="I18" s="58"/>
      <c r="J18" s="54" t="str">
        <f t="shared" si="1"/>
        <v/>
      </c>
      <c r="K18" s="53" t="str">
        <f t="shared" ca="1" si="2"/>
        <v/>
      </c>
      <c r="L18" s="59"/>
      <c r="M18" s="55"/>
    </row>
    <row r="19" spans="1:13">
      <c r="A19" s="53" t="str">
        <f>IF(B19="","",Setup!$B$13&amp;"-"&amp;TEXT(VALUE(RIGHT(B19,3)),"0000"))</f>
        <v/>
      </c>
      <c r="B19" s="53"/>
      <c r="C19" s="53" t="str">
        <f>IF(B19="","",IFERROR(INDEX(Jobs!$C$5:$C$104,MATCH(B19,Jobs!$A$5:$A$104,0)),""))</f>
        <v/>
      </c>
      <c r="D19" s="57" t="str">
        <f>IF(B19="","",IFERROR(INDEX(Jobs!$B$5:$B$104,MATCH(B19,Jobs!$A$5:$A$104,0)),""))</f>
        <v/>
      </c>
      <c r="E19" s="57" t="str">
        <f>IF(D19="","",D19+Setup!$B$14)</f>
        <v/>
      </c>
      <c r="F19" s="54" t="str">
        <f>IF(B19="","",IFERROR(INDEX(Jobs!$F$5:$F$104,MATCH(B19,Jobs!$A$5:$A$104,0)),""))</f>
        <v/>
      </c>
      <c r="G19" s="54" t="str">
        <f>IF(F19="","",F19*Setup!$B$9)</f>
        <v/>
      </c>
      <c r="H19" s="54" t="str">
        <f t="shared" si="0"/>
        <v/>
      </c>
      <c r="I19" s="58"/>
      <c r="J19" s="54" t="str">
        <f t="shared" si="1"/>
        <v/>
      </c>
      <c r="K19" s="53" t="str">
        <f t="shared" ca="1" si="2"/>
        <v/>
      </c>
      <c r="L19" s="59"/>
      <c r="M19" s="55"/>
    </row>
    <row r="20" spans="1:13">
      <c r="A20" s="53" t="str">
        <f>IF(B20="","",Setup!$B$13&amp;"-"&amp;TEXT(VALUE(RIGHT(B20,3)),"0000"))</f>
        <v/>
      </c>
      <c r="B20" s="53"/>
      <c r="C20" s="53" t="str">
        <f>IF(B20="","",IFERROR(INDEX(Jobs!$C$5:$C$104,MATCH(B20,Jobs!$A$5:$A$104,0)),""))</f>
        <v/>
      </c>
      <c r="D20" s="57" t="str">
        <f>IF(B20="","",IFERROR(INDEX(Jobs!$B$5:$B$104,MATCH(B20,Jobs!$A$5:$A$104,0)),""))</f>
        <v/>
      </c>
      <c r="E20" s="57" t="str">
        <f>IF(D20="","",D20+Setup!$B$14)</f>
        <v/>
      </c>
      <c r="F20" s="54" t="str">
        <f>IF(B20="","",IFERROR(INDEX(Jobs!$F$5:$F$104,MATCH(B20,Jobs!$A$5:$A$104,0)),""))</f>
        <v/>
      </c>
      <c r="G20" s="54" t="str">
        <f>IF(F20="","",F20*Setup!$B$9)</f>
        <v/>
      </c>
      <c r="H20" s="54" t="str">
        <f t="shared" si="0"/>
        <v/>
      </c>
      <c r="I20" s="58"/>
      <c r="J20" s="54" t="str">
        <f t="shared" si="1"/>
        <v/>
      </c>
      <c r="K20" s="53" t="str">
        <f t="shared" ca="1" si="2"/>
        <v/>
      </c>
      <c r="L20" s="59"/>
      <c r="M20" s="55"/>
    </row>
    <row r="21" spans="1:13">
      <c r="A21" s="53" t="str">
        <f>IF(B21="","",Setup!$B$13&amp;"-"&amp;TEXT(VALUE(RIGHT(B21,3)),"0000"))</f>
        <v/>
      </c>
      <c r="B21" s="53"/>
      <c r="C21" s="53" t="str">
        <f>IF(B21="","",IFERROR(INDEX(Jobs!$C$5:$C$104,MATCH(B21,Jobs!$A$5:$A$104,0)),""))</f>
        <v/>
      </c>
      <c r="D21" s="57" t="str">
        <f>IF(B21="","",IFERROR(INDEX(Jobs!$B$5:$B$104,MATCH(B21,Jobs!$A$5:$A$104,0)),""))</f>
        <v/>
      </c>
      <c r="E21" s="57" t="str">
        <f>IF(D21="","",D21+Setup!$B$14)</f>
        <v/>
      </c>
      <c r="F21" s="54" t="str">
        <f>IF(B21="","",IFERROR(INDEX(Jobs!$F$5:$F$104,MATCH(B21,Jobs!$A$5:$A$104,0)),""))</f>
        <v/>
      </c>
      <c r="G21" s="54" t="str">
        <f>IF(F21="","",F21*Setup!$B$9)</f>
        <v/>
      </c>
      <c r="H21" s="54" t="str">
        <f t="shared" si="0"/>
        <v/>
      </c>
      <c r="I21" s="58"/>
      <c r="J21" s="54" t="str">
        <f t="shared" si="1"/>
        <v/>
      </c>
      <c r="K21" s="53" t="str">
        <f t="shared" ca="1" si="2"/>
        <v/>
      </c>
      <c r="L21" s="59"/>
      <c r="M21" s="55"/>
    </row>
    <row r="22" spans="1:13">
      <c r="A22" s="53" t="str">
        <f>IF(B22="","",Setup!$B$13&amp;"-"&amp;TEXT(VALUE(RIGHT(B22,3)),"0000"))</f>
        <v/>
      </c>
      <c r="B22" s="53"/>
      <c r="C22" s="53" t="str">
        <f>IF(B22="","",IFERROR(INDEX(Jobs!$C$5:$C$104,MATCH(B22,Jobs!$A$5:$A$104,0)),""))</f>
        <v/>
      </c>
      <c r="D22" s="57" t="str">
        <f>IF(B22="","",IFERROR(INDEX(Jobs!$B$5:$B$104,MATCH(B22,Jobs!$A$5:$A$104,0)),""))</f>
        <v/>
      </c>
      <c r="E22" s="57" t="str">
        <f>IF(D22="","",D22+Setup!$B$14)</f>
        <v/>
      </c>
      <c r="F22" s="54" t="str">
        <f>IF(B22="","",IFERROR(INDEX(Jobs!$F$5:$F$104,MATCH(B22,Jobs!$A$5:$A$104,0)),""))</f>
        <v/>
      </c>
      <c r="G22" s="54" t="str">
        <f>IF(F22="","",F22*Setup!$B$9)</f>
        <v/>
      </c>
      <c r="H22" s="54" t="str">
        <f t="shared" si="0"/>
        <v/>
      </c>
      <c r="I22" s="58"/>
      <c r="J22" s="54" t="str">
        <f t="shared" si="1"/>
        <v/>
      </c>
      <c r="K22" s="53" t="str">
        <f t="shared" ca="1" si="2"/>
        <v/>
      </c>
      <c r="L22" s="59"/>
      <c r="M22" s="55"/>
    </row>
    <row r="23" spans="1:13">
      <c r="A23" s="53" t="str">
        <f>IF(B23="","",Setup!$B$13&amp;"-"&amp;TEXT(VALUE(RIGHT(B23,3)),"0000"))</f>
        <v/>
      </c>
      <c r="B23" s="53"/>
      <c r="C23" s="53" t="str">
        <f>IF(B23="","",IFERROR(INDEX(Jobs!$C$5:$C$104,MATCH(B23,Jobs!$A$5:$A$104,0)),""))</f>
        <v/>
      </c>
      <c r="D23" s="57" t="str">
        <f>IF(B23="","",IFERROR(INDEX(Jobs!$B$5:$B$104,MATCH(B23,Jobs!$A$5:$A$104,0)),""))</f>
        <v/>
      </c>
      <c r="E23" s="57" t="str">
        <f>IF(D23="","",D23+Setup!$B$14)</f>
        <v/>
      </c>
      <c r="F23" s="54" t="str">
        <f>IF(B23="","",IFERROR(INDEX(Jobs!$F$5:$F$104,MATCH(B23,Jobs!$A$5:$A$104,0)),""))</f>
        <v/>
      </c>
      <c r="G23" s="54" t="str">
        <f>IF(F23="","",F23*Setup!$B$9)</f>
        <v/>
      </c>
      <c r="H23" s="54" t="str">
        <f t="shared" si="0"/>
        <v/>
      </c>
      <c r="I23" s="58"/>
      <c r="J23" s="54" t="str">
        <f t="shared" si="1"/>
        <v/>
      </c>
      <c r="K23" s="53" t="str">
        <f t="shared" ca="1" si="2"/>
        <v/>
      </c>
      <c r="L23" s="59"/>
      <c r="M23" s="55"/>
    </row>
    <row r="24" spans="1:13">
      <c r="A24" s="53" t="str">
        <f>IF(B24="","",Setup!$B$13&amp;"-"&amp;TEXT(VALUE(RIGHT(B24,3)),"0000"))</f>
        <v/>
      </c>
      <c r="B24" s="53"/>
      <c r="C24" s="53" t="str">
        <f>IF(B24="","",IFERROR(INDEX(Jobs!$C$5:$C$104,MATCH(B24,Jobs!$A$5:$A$104,0)),""))</f>
        <v/>
      </c>
      <c r="D24" s="57" t="str">
        <f>IF(B24="","",IFERROR(INDEX(Jobs!$B$5:$B$104,MATCH(B24,Jobs!$A$5:$A$104,0)),""))</f>
        <v/>
      </c>
      <c r="E24" s="57" t="str">
        <f>IF(D24="","",D24+Setup!$B$14)</f>
        <v/>
      </c>
      <c r="F24" s="54" t="str">
        <f>IF(B24="","",IFERROR(INDEX(Jobs!$F$5:$F$104,MATCH(B24,Jobs!$A$5:$A$104,0)),""))</f>
        <v/>
      </c>
      <c r="G24" s="54" t="str">
        <f>IF(F24="","",F24*Setup!$B$9)</f>
        <v/>
      </c>
      <c r="H24" s="54" t="str">
        <f t="shared" si="0"/>
        <v/>
      </c>
      <c r="I24" s="58"/>
      <c r="J24" s="54" t="str">
        <f t="shared" si="1"/>
        <v/>
      </c>
      <c r="K24" s="53" t="str">
        <f t="shared" ca="1" si="2"/>
        <v/>
      </c>
      <c r="L24" s="59"/>
      <c r="M24" s="55"/>
    </row>
    <row r="25" spans="1:13">
      <c r="A25" s="53" t="str">
        <f>IF(B25="","",Setup!$B$13&amp;"-"&amp;TEXT(VALUE(RIGHT(B25,3)),"0000"))</f>
        <v/>
      </c>
      <c r="B25" s="53"/>
      <c r="C25" s="53" t="str">
        <f>IF(B25="","",IFERROR(INDEX(Jobs!$C$5:$C$104,MATCH(B25,Jobs!$A$5:$A$104,0)),""))</f>
        <v/>
      </c>
      <c r="D25" s="57" t="str">
        <f>IF(B25="","",IFERROR(INDEX(Jobs!$B$5:$B$104,MATCH(B25,Jobs!$A$5:$A$104,0)),""))</f>
        <v/>
      </c>
      <c r="E25" s="57" t="str">
        <f>IF(D25="","",D25+Setup!$B$14)</f>
        <v/>
      </c>
      <c r="F25" s="54" t="str">
        <f>IF(B25="","",IFERROR(INDEX(Jobs!$F$5:$F$104,MATCH(B25,Jobs!$A$5:$A$104,0)),""))</f>
        <v/>
      </c>
      <c r="G25" s="54" t="str">
        <f>IF(F25="","",F25*Setup!$B$9)</f>
        <v/>
      </c>
      <c r="H25" s="54" t="str">
        <f t="shared" si="0"/>
        <v/>
      </c>
      <c r="I25" s="58"/>
      <c r="J25" s="54" t="str">
        <f t="shared" si="1"/>
        <v/>
      </c>
      <c r="K25" s="53" t="str">
        <f t="shared" ca="1" si="2"/>
        <v/>
      </c>
      <c r="L25" s="59"/>
      <c r="M25" s="55"/>
    </row>
    <row r="26" spans="1:13">
      <c r="A26" s="53" t="str">
        <f>IF(B26="","",Setup!$B$13&amp;"-"&amp;TEXT(VALUE(RIGHT(B26,3)),"0000"))</f>
        <v/>
      </c>
      <c r="B26" s="53"/>
      <c r="C26" s="53" t="str">
        <f>IF(B26="","",IFERROR(INDEX(Jobs!$C$5:$C$104,MATCH(B26,Jobs!$A$5:$A$104,0)),""))</f>
        <v/>
      </c>
      <c r="D26" s="57" t="str">
        <f>IF(B26="","",IFERROR(INDEX(Jobs!$B$5:$B$104,MATCH(B26,Jobs!$A$5:$A$104,0)),""))</f>
        <v/>
      </c>
      <c r="E26" s="57" t="str">
        <f>IF(D26="","",D26+Setup!$B$14)</f>
        <v/>
      </c>
      <c r="F26" s="54" t="str">
        <f>IF(B26="","",IFERROR(INDEX(Jobs!$F$5:$F$104,MATCH(B26,Jobs!$A$5:$A$104,0)),""))</f>
        <v/>
      </c>
      <c r="G26" s="54" t="str">
        <f>IF(F26="","",F26*Setup!$B$9)</f>
        <v/>
      </c>
      <c r="H26" s="54" t="str">
        <f t="shared" si="0"/>
        <v/>
      </c>
      <c r="I26" s="58"/>
      <c r="J26" s="54" t="str">
        <f t="shared" si="1"/>
        <v/>
      </c>
      <c r="K26" s="53" t="str">
        <f t="shared" ca="1" si="2"/>
        <v/>
      </c>
      <c r="L26" s="59"/>
      <c r="M26" s="55"/>
    </row>
    <row r="27" spans="1:13">
      <c r="A27" s="53" t="str">
        <f>IF(B27="","",Setup!$B$13&amp;"-"&amp;TEXT(VALUE(RIGHT(B27,3)),"0000"))</f>
        <v/>
      </c>
      <c r="B27" s="53"/>
      <c r="C27" s="53" t="str">
        <f>IF(B27="","",IFERROR(INDEX(Jobs!$C$5:$C$104,MATCH(B27,Jobs!$A$5:$A$104,0)),""))</f>
        <v/>
      </c>
      <c r="D27" s="57" t="str">
        <f>IF(B27="","",IFERROR(INDEX(Jobs!$B$5:$B$104,MATCH(B27,Jobs!$A$5:$A$104,0)),""))</f>
        <v/>
      </c>
      <c r="E27" s="57" t="str">
        <f>IF(D27="","",D27+Setup!$B$14)</f>
        <v/>
      </c>
      <c r="F27" s="54" t="str">
        <f>IF(B27="","",IFERROR(INDEX(Jobs!$F$5:$F$104,MATCH(B27,Jobs!$A$5:$A$104,0)),""))</f>
        <v/>
      </c>
      <c r="G27" s="54" t="str">
        <f>IF(F27="","",F27*Setup!$B$9)</f>
        <v/>
      </c>
      <c r="H27" s="54" t="str">
        <f t="shared" si="0"/>
        <v/>
      </c>
      <c r="I27" s="58"/>
      <c r="J27" s="54" t="str">
        <f t="shared" si="1"/>
        <v/>
      </c>
      <c r="K27" s="53" t="str">
        <f t="shared" ca="1" si="2"/>
        <v/>
      </c>
      <c r="L27" s="59"/>
      <c r="M27" s="55"/>
    </row>
    <row r="28" spans="1:13">
      <c r="A28" s="53" t="str">
        <f>IF(B28="","",Setup!$B$13&amp;"-"&amp;TEXT(VALUE(RIGHT(B28,3)),"0000"))</f>
        <v/>
      </c>
      <c r="B28" s="53"/>
      <c r="C28" s="53" t="str">
        <f>IF(B28="","",IFERROR(INDEX(Jobs!$C$5:$C$104,MATCH(B28,Jobs!$A$5:$A$104,0)),""))</f>
        <v/>
      </c>
      <c r="D28" s="57" t="str">
        <f>IF(B28="","",IFERROR(INDEX(Jobs!$B$5:$B$104,MATCH(B28,Jobs!$A$5:$A$104,0)),""))</f>
        <v/>
      </c>
      <c r="E28" s="57" t="str">
        <f>IF(D28="","",D28+Setup!$B$14)</f>
        <v/>
      </c>
      <c r="F28" s="54" t="str">
        <f>IF(B28="","",IFERROR(INDEX(Jobs!$F$5:$F$104,MATCH(B28,Jobs!$A$5:$A$104,0)),""))</f>
        <v/>
      </c>
      <c r="G28" s="54" t="str">
        <f>IF(F28="","",F28*Setup!$B$9)</f>
        <v/>
      </c>
      <c r="H28" s="54" t="str">
        <f t="shared" si="0"/>
        <v/>
      </c>
      <c r="I28" s="58"/>
      <c r="J28" s="54" t="str">
        <f t="shared" si="1"/>
        <v/>
      </c>
      <c r="K28" s="53" t="str">
        <f t="shared" ca="1" si="2"/>
        <v/>
      </c>
      <c r="L28" s="59"/>
      <c r="M28" s="55"/>
    </row>
    <row r="29" spans="1:13">
      <c r="A29" s="53" t="str">
        <f>IF(B29="","",Setup!$B$13&amp;"-"&amp;TEXT(VALUE(RIGHT(B29,3)),"0000"))</f>
        <v/>
      </c>
      <c r="B29" s="53"/>
      <c r="C29" s="53" t="str">
        <f>IF(B29="","",IFERROR(INDEX(Jobs!$C$5:$C$104,MATCH(B29,Jobs!$A$5:$A$104,0)),""))</f>
        <v/>
      </c>
      <c r="D29" s="57" t="str">
        <f>IF(B29="","",IFERROR(INDEX(Jobs!$B$5:$B$104,MATCH(B29,Jobs!$A$5:$A$104,0)),""))</f>
        <v/>
      </c>
      <c r="E29" s="57" t="str">
        <f>IF(D29="","",D29+Setup!$B$14)</f>
        <v/>
      </c>
      <c r="F29" s="54" t="str">
        <f>IF(B29="","",IFERROR(INDEX(Jobs!$F$5:$F$104,MATCH(B29,Jobs!$A$5:$A$104,0)),""))</f>
        <v/>
      </c>
      <c r="G29" s="54" t="str">
        <f>IF(F29="","",F29*Setup!$B$9)</f>
        <v/>
      </c>
      <c r="H29" s="54" t="str">
        <f t="shared" si="0"/>
        <v/>
      </c>
      <c r="I29" s="58"/>
      <c r="J29" s="54" t="str">
        <f t="shared" si="1"/>
        <v/>
      </c>
      <c r="K29" s="53" t="str">
        <f t="shared" ca="1" si="2"/>
        <v/>
      </c>
      <c r="L29" s="59"/>
      <c r="M29" s="55"/>
    </row>
    <row r="30" spans="1:13">
      <c r="A30" s="53" t="str">
        <f>IF(B30="","",Setup!$B$13&amp;"-"&amp;TEXT(VALUE(RIGHT(B30,3)),"0000"))</f>
        <v/>
      </c>
      <c r="B30" s="53"/>
      <c r="C30" s="53" t="str">
        <f>IF(B30="","",IFERROR(INDEX(Jobs!$C$5:$C$104,MATCH(B30,Jobs!$A$5:$A$104,0)),""))</f>
        <v/>
      </c>
      <c r="D30" s="57" t="str">
        <f>IF(B30="","",IFERROR(INDEX(Jobs!$B$5:$B$104,MATCH(B30,Jobs!$A$5:$A$104,0)),""))</f>
        <v/>
      </c>
      <c r="E30" s="57" t="str">
        <f>IF(D30="","",D30+Setup!$B$14)</f>
        <v/>
      </c>
      <c r="F30" s="54" t="str">
        <f>IF(B30="","",IFERROR(INDEX(Jobs!$F$5:$F$104,MATCH(B30,Jobs!$A$5:$A$104,0)),""))</f>
        <v/>
      </c>
      <c r="G30" s="54" t="str">
        <f>IF(F30="","",F30*Setup!$B$9)</f>
        <v/>
      </c>
      <c r="H30" s="54" t="str">
        <f t="shared" si="0"/>
        <v/>
      </c>
      <c r="I30" s="58"/>
      <c r="J30" s="54" t="str">
        <f t="shared" si="1"/>
        <v/>
      </c>
      <c r="K30" s="53" t="str">
        <f t="shared" ca="1" si="2"/>
        <v/>
      </c>
      <c r="L30" s="59"/>
      <c r="M30" s="55"/>
    </row>
    <row r="31" spans="1:13">
      <c r="A31" s="53" t="str">
        <f>IF(B31="","",Setup!$B$13&amp;"-"&amp;TEXT(VALUE(RIGHT(B31,3)),"0000"))</f>
        <v/>
      </c>
      <c r="B31" s="53"/>
      <c r="C31" s="53" t="str">
        <f>IF(B31="","",IFERROR(INDEX(Jobs!$C$5:$C$104,MATCH(B31,Jobs!$A$5:$A$104,0)),""))</f>
        <v/>
      </c>
      <c r="D31" s="57" t="str">
        <f>IF(B31="","",IFERROR(INDEX(Jobs!$B$5:$B$104,MATCH(B31,Jobs!$A$5:$A$104,0)),""))</f>
        <v/>
      </c>
      <c r="E31" s="57" t="str">
        <f>IF(D31="","",D31+Setup!$B$14)</f>
        <v/>
      </c>
      <c r="F31" s="54" t="str">
        <f>IF(B31="","",IFERROR(INDEX(Jobs!$F$5:$F$104,MATCH(B31,Jobs!$A$5:$A$104,0)),""))</f>
        <v/>
      </c>
      <c r="G31" s="54" t="str">
        <f>IF(F31="","",F31*Setup!$B$9)</f>
        <v/>
      </c>
      <c r="H31" s="54" t="str">
        <f t="shared" si="0"/>
        <v/>
      </c>
      <c r="I31" s="58"/>
      <c r="J31" s="54" t="str">
        <f t="shared" si="1"/>
        <v/>
      </c>
      <c r="K31" s="53" t="str">
        <f t="shared" ca="1" si="2"/>
        <v/>
      </c>
      <c r="L31" s="59"/>
      <c r="M31" s="55"/>
    </row>
    <row r="32" spans="1:13">
      <c r="A32" s="53" t="str">
        <f>IF(B32="","",Setup!$B$13&amp;"-"&amp;TEXT(VALUE(RIGHT(B32,3)),"0000"))</f>
        <v/>
      </c>
      <c r="B32" s="53"/>
      <c r="C32" s="53" t="str">
        <f>IF(B32="","",IFERROR(INDEX(Jobs!$C$5:$C$104,MATCH(B32,Jobs!$A$5:$A$104,0)),""))</f>
        <v/>
      </c>
      <c r="D32" s="57" t="str">
        <f>IF(B32="","",IFERROR(INDEX(Jobs!$B$5:$B$104,MATCH(B32,Jobs!$A$5:$A$104,0)),""))</f>
        <v/>
      </c>
      <c r="E32" s="57" t="str">
        <f>IF(D32="","",D32+Setup!$B$14)</f>
        <v/>
      </c>
      <c r="F32" s="54" t="str">
        <f>IF(B32="","",IFERROR(INDEX(Jobs!$F$5:$F$104,MATCH(B32,Jobs!$A$5:$A$104,0)),""))</f>
        <v/>
      </c>
      <c r="G32" s="54" t="str">
        <f>IF(F32="","",F32*Setup!$B$9)</f>
        <v/>
      </c>
      <c r="H32" s="54" t="str">
        <f t="shared" si="0"/>
        <v/>
      </c>
      <c r="I32" s="58"/>
      <c r="J32" s="54" t="str">
        <f t="shared" si="1"/>
        <v/>
      </c>
      <c r="K32" s="53" t="str">
        <f t="shared" ca="1" si="2"/>
        <v/>
      </c>
      <c r="L32" s="59"/>
      <c r="M32" s="55"/>
    </row>
    <row r="33" spans="1:13">
      <c r="A33" s="53" t="str">
        <f>IF(B33="","",Setup!$B$13&amp;"-"&amp;TEXT(VALUE(RIGHT(B33,3)),"0000"))</f>
        <v/>
      </c>
      <c r="B33" s="53"/>
      <c r="C33" s="53" t="str">
        <f>IF(B33="","",IFERROR(INDEX(Jobs!$C$5:$C$104,MATCH(B33,Jobs!$A$5:$A$104,0)),""))</f>
        <v/>
      </c>
      <c r="D33" s="57" t="str">
        <f>IF(B33="","",IFERROR(INDEX(Jobs!$B$5:$B$104,MATCH(B33,Jobs!$A$5:$A$104,0)),""))</f>
        <v/>
      </c>
      <c r="E33" s="57" t="str">
        <f>IF(D33="","",D33+Setup!$B$14)</f>
        <v/>
      </c>
      <c r="F33" s="54" t="str">
        <f>IF(B33="","",IFERROR(INDEX(Jobs!$F$5:$F$104,MATCH(B33,Jobs!$A$5:$A$104,0)),""))</f>
        <v/>
      </c>
      <c r="G33" s="54" t="str">
        <f>IF(F33="","",F33*Setup!$B$9)</f>
        <v/>
      </c>
      <c r="H33" s="54" t="str">
        <f t="shared" si="0"/>
        <v/>
      </c>
      <c r="I33" s="58"/>
      <c r="J33" s="54" t="str">
        <f t="shared" si="1"/>
        <v/>
      </c>
      <c r="K33" s="53" t="str">
        <f t="shared" ca="1" si="2"/>
        <v/>
      </c>
      <c r="L33" s="59"/>
      <c r="M33" s="55"/>
    </row>
    <row r="34" spans="1:13">
      <c r="A34" s="53" t="str">
        <f>IF(B34="","",Setup!$B$13&amp;"-"&amp;TEXT(VALUE(RIGHT(B34,3)),"0000"))</f>
        <v/>
      </c>
      <c r="B34" s="53"/>
      <c r="C34" s="53" t="str">
        <f>IF(B34="","",IFERROR(INDEX(Jobs!$C$5:$C$104,MATCH(B34,Jobs!$A$5:$A$104,0)),""))</f>
        <v/>
      </c>
      <c r="D34" s="57" t="str">
        <f>IF(B34="","",IFERROR(INDEX(Jobs!$B$5:$B$104,MATCH(B34,Jobs!$A$5:$A$104,0)),""))</f>
        <v/>
      </c>
      <c r="E34" s="57" t="str">
        <f>IF(D34="","",D34+Setup!$B$14)</f>
        <v/>
      </c>
      <c r="F34" s="54" t="str">
        <f>IF(B34="","",IFERROR(INDEX(Jobs!$F$5:$F$104,MATCH(B34,Jobs!$A$5:$A$104,0)),""))</f>
        <v/>
      </c>
      <c r="G34" s="54" t="str">
        <f>IF(F34="","",F34*Setup!$B$9)</f>
        <v/>
      </c>
      <c r="H34" s="54" t="str">
        <f t="shared" si="0"/>
        <v/>
      </c>
      <c r="I34" s="58"/>
      <c r="J34" s="54" t="str">
        <f t="shared" si="1"/>
        <v/>
      </c>
      <c r="K34" s="53" t="str">
        <f t="shared" ca="1" si="2"/>
        <v/>
      </c>
      <c r="L34" s="59"/>
      <c r="M34" s="55"/>
    </row>
    <row r="35" spans="1:13">
      <c r="A35" s="53" t="str">
        <f>IF(B35="","",Setup!$B$13&amp;"-"&amp;TEXT(VALUE(RIGHT(B35,3)),"0000"))</f>
        <v/>
      </c>
      <c r="B35" s="53"/>
      <c r="C35" s="53" t="str">
        <f>IF(B35="","",IFERROR(INDEX(Jobs!$C$5:$C$104,MATCH(B35,Jobs!$A$5:$A$104,0)),""))</f>
        <v/>
      </c>
      <c r="D35" s="57" t="str">
        <f>IF(B35="","",IFERROR(INDEX(Jobs!$B$5:$B$104,MATCH(B35,Jobs!$A$5:$A$104,0)),""))</f>
        <v/>
      </c>
      <c r="E35" s="57" t="str">
        <f>IF(D35="","",D35+Setup!$B$14)</f>
        <v/>
      </c>
      <c r="F35" s="54" t="str">
        <f>IF(B35="","",IFERROR(INDEX(Jobs!$F$5:$F$104,MATCH(B35,Jobs!$A$5:$A$104,0)),""))</f>
        <v/>
      </c>
      <c r="G35" s="54" t="str">
        <f>IF(F35="","",F35*Setup!$B$9)</f>
        <v/>
      </c>
      <c r="H35" s="54" t="str">
        <f t="shared" si="0"/>
        <v/>
      </c>
      <c r="I35" s="58"/>
      <c r="J35" s="54" t="str">
        <f t="shared" si="1"/>
        <v/>
      </c>
      <c r="K35" s="53" t="str">
        <f t="shared" ca="1" si="2"/>
        <v/>
      </c>
      <c r="L35" s="59"/>
      <c r="M35" s="55"/>
    </row>
    <row r="36" spans="1:13">
      <c r="A36" s="53" t="str">
        <f>IF(B36="","",Setup!$B$13&amp;"-"&amp;TEXT(VALUE(RIGHT(B36,3)),"0000"))</f>
        <v/>
      </c>
      <c r="B36" s="53"/>
      <c r="C36" s="53" t="str">
        <f>IF(B36="","",IFERROR(INDEX(Jobs!$C$5:$C$104,MATCH(B36,Jobs!$A$5:$A$104,0)),""))</f>
        <v/>
      </c>
      <c r="D36" s="57" t="str">
        <f>IF(B36="","",IFERROR(INDEX(Jobs!$B$5:$B$104,MATCH(B36,Jobs!$A$5:$A$104,0)),""))</f>
        <v/>
      </c>
      <c r="E36" s="57" t="str">
        <f>IF(D36="","",D36+Setup!$B$14)</f>
        <v/>
      </c>
      <c r="F36" s="54" t="str">
        <f>IF(B36="","",IFERROR(INDEX(Jobs!$F$5:$F$104,MATCH(B36,Jobs!$A$5:$A$104,0)),""))</f>
        <v/>
      </c>
      <c r="G36" s="54" t="str">
        <f>IF(F36="","",F36*Setup!$B$9)</f>
        <v/>
      </c>
      <c r="H36" s="54" t="str">
        <f t="shared" si="0"/>
        <v/>
      </c>
      <c r="I36" s="58"/>
      <c r="J36" s="54" t="str">
        <f t="shared" si="1"/>
        <v/>
      </c>
      <c r="K36" s="53" t="str">
        <f t="shared" ca="1" si="2"/>
        <v/>
      </c>
      <c r="L36" s="59"/>
      <c r="M36" s="55"/>
    </row>
    <row r="37" spans="1:13">
      <c r="A37" s="53" t="str">
        <f>IF(B37="","",Setup!$B$13&amp;"-"&amp;TEXT(VALUE(RIGHT(B37,3)),"0000"))</f>
        <v/>
      </c>
      <c r="B37" s="53"/>
      <c r="C37" s="53" t="str">
        <f>IF(B37="","",IFERROR(INDEX(Jobs!$C$5:$C$104,MATCH(B37,Jobs!$A$5:$A$104,0)),""))</f>
        <v/>
      </c>
      <c r="D37" s="57" t="str">
        <f>IF(B37="","",IFERROR(INDEX(Jobs!$B$5:$B$104,MATCH(B37,Jobs!$A$5:$A$104,0)),""))</f>
        <v/>
      </c>
      <c r="E37" s="57" t="str">
        <f>IF(D37="","",D37+Setup!$B$14)</f>
        <v/>
      </c>
      <c r="F37" s="54" t="str">
        <f>IF(B37="","",IFERROR(INDEX(Jobs!$F$5:$F$104,MATCH(B37,Jobs!$A$5:$A$104,0)),""))</f>
        <v/>
      </c>
      <c r="G37" s="54" t="str">
        <f>IF(F37="","",F37*Setup!$B$9)</f>
        <v/>
      </c>
      <c r="H37" s="54" t="str">
        <f t="shared" ref="H37:H68" si="3">IF(F37="","",F37+G37)</f>
        <v/>
      </c>
      <c r="I37" s="58"/>
      <c r="J37" s="54" t="str">
        <f t="shared" ref="J37:J68" si="4">IF(H37="","",MAX(0,H37-IF(I37="",0,I37)))</f>
        <v/>
      </c>
      <c r="K37" s="53" t="str">
        <f t="shared" ref="K37:K68" ca="1" si="5">IF(B37="","",IF(J37=0,"Paid",IF(IF(I37="",0,I37)&gt;0,"Partial",IF(E37&lt;TODAY(),"Overdue","Unpaid"))))</f>
        <v/>
      </c>
      <c r="L37" s="59"/>
      <c r="M37" s="55"/>
    </row>
    <row r="38" spans="1:13">
      <c r="A38" s="53" t="str">
        <f>IF(B38="","",Setup!$B$13&amp;"-"&amp;TEXT(VALUE(RIGHT(B38,3)),"0000"))</f>
        <v/>
      </c>
      <c r="B38" s="53"/>
      <c r="C38" s="53" t="str">
        <f>IF(B38="","",IFERROR(INDEX(Jobs!$C$5:$C$104,MATCH(B38,Jobs!$A$5:$A$104,0)),""))</f>
        <v/>
      </c>
      <c r="D38" s="57" t="str">
        <f>IF(B38="","",IFERROR(INDEX(Jobs!$B$5:$B$104,MATCH(B38,Jobs!$A$5:$A$104,0)),""))</f>
        <v/>
      </c>
      <c r="E38" s="57" t="str">
        <f>IF(D38="","",D38+Setup!$B$14)</f>
        <v/>
      </c>
      <c r="F38" s="54" t="str">
        <f>IF(B38="","",IFERROR(INDEX(Jobs!$F$5:$F$104,MATCH(B38,Jobs!$A$5:$A$104,0)),""))</f>
        <v/>
      </c>
      <c r="G38" s="54" t="str">
        <f>IF(F38="","",F38*Setup!$B$9)</f>
        <v/>
      </c>
      <c r="H38" s="54" t="str">
        <f t="shared" si="3"/>
        <v/>
      </c>
      <c r="I38" s="58"/>
      <c r="J38" s="54" t="str">
        <f t="shared" si="4"/>
        <v/>
      </c>
      <c r="K38" s="53" t="str">
        <f t="shared" ca="1" si="5"/>
        <v/>
      </c>
      <c r="L38" s="59"/>
      <c r="M38" s="55"/>
    </row>
    <row r="39" spans="1:13">
      <c r="A39" s="53" t="str">
        <f>IF(B39="","",Setup!$B$13&amp;"-"&amp;TEXT(VALUE(RIGHT(B39,3)),"0000"))</f>
        <v/>
      </c>
      <c r="B39" s="53"/>
      <c r="C39" s="53" t="str">
        <f>IF(B39="","",IFERROR(INDEX(Jobs!$C$5:$C$104,MATCH(B39,Jobs!$A$5:$A$104,0)),""))</f>
        <v/>
      </c>
      <c r="D39" s="57" t="str">
        <f>IF(B39="","",IFERROR(INDEX(Jobs!$B$5:$B$104,MATCH(B39,Jobs!$A$5:$A$104,0)),""))</f>
        <v/>
      </c>
      <c r="E39" s="57" t="str">
        <f>IF(D39="","",D39+Setup!$B$14)</f>
        <v/>
      </c>
      <c r="F39" s="54" t="str">
        <f>IF(B39="","",IFERROR(INDEX(Jobs!$F$5:$F$104,MATCH(B39,Jobs!$A$5:$A$104,0)),""))</f>
        <v/>
      </c>
      <c r="G39" s="54" t="str">
        <f>IF(F39="","",F39*Setup!$B$9)</f>
        <v/>
      </c>
      <c r="H39" s="54" t="str">
        <f t="shared" si="3"/>
        <v/>
      </c>
      <c r="I39" s="58"/>
      <c r="J39" s="54" t="str">
        <f t="shared" si="4"/>
        <v/>
      </c>
      <c r="K39" s="53" t="str">
        <f t="shared" ca="1" si="5"/>
        <v/>
      </c>
      <c r="L39" s="59"/>
      <c r="M39" s="55"/>
    </row>
    <row r="40" spans="1:13">
      <c r="A40" s="53" t="str">
        <f>IF(B40="","",Setup!$B$13&amp;"-"&amp;TEXT(VALUE(RIGHT(B40,3)),"0000"))</f>
        <v/>
      </c>
      <c r="B40" s="53"/>
      <c r="C40" s="53" t="str">
        <f>IF(B40="","",IFERROR(INDEX(Jobs!$C$5:$C$104,MATCH(B40,Jobs!$A$5:$A$104,0)),""))</f>
        <v/>
      </c>
      <c r="D40" s="57" t="str">
        <f>IF(B40="","",IFERROR(INDEX(Jobs!$B$5:$B$104,MATCH(B40,Jobs!$A$5:$A$104,0)),""))</f>
        <v/>
      </c>
      <c r="E40" s="57" t="str">
        <f>IF(D40="","",D40+Setup!$B$14)</f>
        <v/>
      </c>
      <c r="F40" s="54" t="str">
        <f>IF(B40="","",IFERROR(INDEX(Jobs!$F$5:$F$104,MATCH(B40,Jobs!$A$5:$A$104,0)),""))</f>
        <v/>
      </c>
      <c r="G40" s="54" t="str">
        <f>IF(F40="","",F40*Setup!$B$9)</f>
        <v/>
      </c>
      <c r="H40" s="54" t="str">
        <f t="shared" si="3"/>
        <v/>
      </c>
      <c r="I40" s="58"/>
      <c r="J40" s="54" t="str">
        <f t="shared" si="4"/>
        <v/>
      </c>
      <c r="K40" s="53" t="str">
        <f t="shared" ca="1" si="5"/>
        <v/>
      </c>
      <c r="L40" s="59"/>
      <c r="M40" s="55"/>
    </row>
    <row r="41" spans="1:13">
      <c r="A41" s="53" t="str">
        <f>IF(B41="","",Setup!$B$13&amp;"-"&amp;TEXT(VALUE(RIGHT(B41,3)),"0000"))</f>
        <v/>
      </c>
      <c r="B41" s="53"/>
      <c r="C41" s="53" t="str">
        <f>IF(B41="","",IFERROR(INDEX(Jobs!$C$5:$C$104,MATCH(B41,Jobs!$A$5:$A$104,0)),""))</f>
        <v/>
      </c>
      <c r="D41" s="57" t="str">
        <f>IF(B41="","",IFERROR(INDEX(Jobs!$B$5:$B$104,MATCH(B41,Jobs!$A$5:$A$104,0)),""))</f>
        <v/>
      </c>
      <c r="E41" s="57" t="str">
        <f>IF(D41="","",D41+Setup!$B$14)</f>
        <v/>
      </c>
      <c r="F41" s="54" t="str">
        <f>IF(B41="","",IFERROR(INDEX(Jobs!$F$5:$F$104,MATCH(B41,Jobs!$A$5:$A$104,0)),""))</f>
        <v/>
      </c>
      <c r="G41" s="54" t="str">
        <f>IF(F41="","",F41*Setup!$B$9)</f>
        <v/>
      </c>
      <c r="H41" s="54" t="str">
        <f t="shared" si="3"/>
        <v/>
      </c>
      <c r="I41" s="58"/>
      <c r="J41" s="54" t="str">
        <f t="shared" si="4"/>
        <v/>
      </c>
      <c r="K41" s="53" t="str">
        <f t="shared" ca="1" si="5"/>
        <v/>
      </c>
      <c r="L41" s="59"/>
      <c r="M41" s="55"/>
    </row>
    <row r="42" spans="1:13">
      <c r="A42" s="53" t="str">
        <f>IF(B42="","",Setup!$B$13&amp;"-"&amp;TEXT(VALUE(RIGHT(B42,3)),"0000"))</f>
        <v/>
      </c>
      <c r="B42" s="53"/>
      <c r="C42" s="53" t="str">
        <f>IF(B42="","",IFERROR(INDEX(Jobs!$C$5:$C$104,MATCH(B42,Jobs!$A$5:$A$104,0)),""))</f>
        <v/>
      </c>
      <c r="D42" s="57" t="str">
        <f>IF(B42="","",IFERROR(INDEX(Jobs!$B$5:$B$104,MATCH(B42,Jobs!$A$5:$A$104,0)),""))</f>
        <v/>
      </c>
      <c r="E42" s="57" t="str">
        <f>IF(D42="","",D42+Setup!$B$14)</f>
        <v/>
      </c>
      <c r="F42" s="54" t="str">
        <f>IF(B42="","",IFERROR(INDEX(Jobs!$F$5:$F$104,MATCH(B42,Jobs!$A$5:$A$104,0)),""))</f>
        <v/>
      </c>
      <c r="G42" s="54" t="str">
        <f>IF(F42="","",F42*Setup!$B$9)</f>
        <v/>
      </c>
      <c r="H42" s="54" t="str">
        <f t="shared" si="3"/>
        <v/>
      </c>
      <c r="I42" s="58"/>
      <c r="J42" s="54" t="str">
        <f t="shared" si="4"/>
        <v/>
      </c>
      <c r="K42" s="53" t="str">
        <f t="shared" ca="1" si="5"/>
        <v/>
      </c>
      <c r="L42" s="59"/>
      <c r="M42" s="55"/>
    </row>
    <row r="43" spans="1:13">
      <c r="A43" s="53" t="str">
        <f>IF(B43="","",Setup!$B$13&amp;"-"&amp;TEXT(VALUE(RIGHT(B43,3)),"0000"))</f>
        <v/>
      </c>
      <c r="B43" s="53"/>
      <c r="C43" s="53" t="str">
        <f>IF(B43="","",IFERROR(INDEX(Jobs!$C$5:$C$104,MATCH(B43,Jobs!$A$5:$A$104,0)),""))</f>
        <v/>
      </c>
      <c r="D43" s="57" t="str">
        <f>IF(B43="","",IFERROR(INDEX(Jobs!$B$5:$B$104,MATCH(B43,Jobs!$A$5:$A$104,0)),""))</f>
        <v/>
      </c>
      <c r="E43" s="57" t="str">
        <f>IF(D43="","",D43+Setup!$B$14)</f>
        <v/>
      </c>
      <c r="F43" s="54" t="str">
        <f>IF(B43="","",IFERROR(INDEX(Jobs!$F$5:$F$104,MATCH(B43,Jobs!$A$5:$A$104,0)),""))</f>
        <v/>
      </c>
      <c r="G43" s="54" t="str">
        <f>IF(F43="","",F43*Setup!$B$9)</f>
        <v/>
      </c>
      <c r="H43" s="54" t="str">
        <f t="shared" si="3"/>
        <v/>
      </c>
      <c r="I43" s="58"/>
      <c r="J43" s="54" t="str">
        <f t="shared" si="4"/>
        <v/>
      </c>
      <c r="K43" s="53" t="str">
        <f t="shared" ca="1" si="5"/>
        <v/>
      </c>
      <c r="L43" s="59"/>
      <c r="M43" s="55"/>
    </row>
    <row r="44" spans="1:13">
      <c r="A44" s="53" t="str">
        <f>IF(B44="","",Setup!$B$13&amp;"-"&amp;TEXT(VALUE(RIGHT(B44,3)),"0000"))</f>
        <v/>
      </c>
      <c r="B44" s="53"/>
      <c r="C44" s="53" t="str">
        <f>IF(B44="","",IFERROR(INDEX(Jobs!$C$5:$C$104,MATCH(B44,Jobs!$A$5:$A$104,0)),""))</f>
        <v/>
      </c>
      <c r="D44" s="57" t="str">
        <f>IF(B44="","",IFERROR(INDEX(Jobs!$B$5:$B$104,MATCH(B44,Jobs!$A$5:$A$104,0)),""))</f>
        <v/>
      </c>
      <c r="E44" s="57" t="str">
        <f>IF(D44="","",D44+Setup!$B$14)</f>
        <v/>
      </c>
      <c r="F44" s="54" t="str">
        <f>IF(B44="","",IFERROR(INDEX(Jobs!$F$5:$F$104,MATCH(B44,Jobs!$A$5:$A$104,0)),""))</f>
        <v/>
      </c>
      <c r="G44" s="54" t="str">
        <f>IF(F44="","",F44*Setup!$B$9)</f>
        <v/>
      </c>
      <c r="H44" s="54" t="str">
        <f t="shared" si="3"/>
        <v/>
      </c>
      <c r="I44" s="58"/>
      <c r="J44" s="54" t="str">
        <f t="shared" si="4"/>
        <v/>
      </c>
      <c r="K44" s="53" t="str">
        <f t="shared" ca="1" si="5"/>
        <v/>
      </c>
      <c r="L44" s="59"/>
      <c r="M44" s="55"/>
    </row>
    <row r="45" spans="1:13">
      <c r="A45" s="53" t="str">
        <f>IF(B45="","",Setup!$B$13&amp;"-"&amp;TEXT(VALUE(RIGHT(B45,3)),"0000"))</f>
        <v/>
      </c>
      <c r="B45" s="53"/>
      <c r="C45" s="53" t="str">
        <f>IF(B45="","",IFERROR(INDEX(Jobs!$C$5:$C$104,MATCH(B45,Jobs!$A$5:$A$104,0)),""))</f>
        <v/>
      </c>
      <c r="D45" s="57" t="str">
        <f>IF(B45="","",IFERROR(INDEX(Jobs!$B$5:$B$104,MATCH(B45,Jobs!$A$5:$A$104,0)),""))</f>
        <v/>
      </c>
      <c r="E45" s="57" t="str">
        <f>IF(D45="","",D45+Setup!$B$14)</f>
        <v/>
      </c>
      <c r="F45" s="54" t="str">
        <f>IF(B45="","",IFERROR(INDEX(Jobs!$F$5:$F$104,MATCH(B45,Jobs!$A$5:$A$104,0)),""))</f>
        <v/>
      </c>
      <c r="G45" s="54" t="str">
        <f>IF(F45="","",F45*Setup!$B$9)</f>
        <v/>
      </c>
      <c r="H45" s="54" t="str">
        <f t="shared" si="3"/>
        <v/>
      </c>
      <c r="I45" s="58"/>
      <c r="J45" s="54" t="str">
        <f t="shared" si="4"/>
        <v/>
      </c>
      <c r="K45" s="53" t="str">
        <f t="shared" ca="1" si="5"/>
        <v/>
      </c>
      <c r="L45" s="59"/>
      <c r="M45" s="55"/>
    </row>
    <row r="46" spans="1:13">
      <c r="A46" s="53" t="str">
        <f>IF(B46="","",Setup!$B$13&amp;"-"&amp;TEXT(VALUE(RIGHT(B46,3)),"0000"))</f>
        <v/>
      </c>
      <c r="B46" s="53"/>
      <c r="C46" s="53" t="str">
        <f>IF(B46="","",IFERROR(INDEX(Jobs!$C$5:$C$104,MATCH(B46,Jobs!$A$5:$A$104,0)),""))</f>
        <v/>
      </c>
      <c r="D46" s="57" t="str">
        <f>IF(B46="","",IFERROR(INDEX(Jobs!$B$5:$B$104,MATCH(B46,Jobs!$A$5:$A$104,0)),""))</f>
        <v/>
      </c>
      <c r="E46" s="57" t="str">
        <f>IF(D46="","",D46+Setup!$B$14)</f>
        <v/>
      </c>
      <c r="F46" s="54" t="str">
        <f>IF(B46="","",IFERROR(INDEX(Jobs!$F$5:$F$104,MATCH(B46,Jobs!$A$5:$A$104,0)),""))</f>
        <v/>
      </c>
      <c r="G46" s="54" t="str">
        <f>IF(F46="","",F46*Setup!$B$9)</f>
        <v/>
      </c>
      <c r="H46" s="54" t="str">
        <f t="shared" si="3"/>
        <v/>
      </c>
      <c r="I46" s="58"/>
      <c r="J46" s="54" t="str">
        <f t="shared" si="4"/>
        <v/>
      </c>
      <c r="K46" s="53" t="str">
        <f t="shared" ca="1" si="5"/>
        <v/>
      </c>
      <c r="L46" s="59"/>
      <c r="M46" s="55"/>
    </row>
    <row r="47" spans="1:13">
      <c r="A47" s="53" t="str">
        <f>IF(B47="","",Setup!$B$13&amp;"-"&amp;TEXT(VALUE(RIGHT(B47,3)),"0000"))</f>
        <v/>
      </c>
      <c r="B47" s="53"/>
      <c r="C47" s="53" t="str">
        <f>IF(B47="","",IFERROR(INDEX(Jobs!$C$5:$C$104,MATCH(B47,Jobs!$A$5:$A$104,0)),""))</f>
        <v/>
      </c>
      <c r="D47" s="57" t="str">
        <f>IF(B47="","",IFERROR(INDEX(Jobs!$B$5:$B$104,MATCH(B47,Jobs!$A$5:$A$104,0)),""))</f>
        <v/>
      </c>
      <c r="E47" s="57" t="str">
        <f>IF(D47="","",D47+Setup!$B$14)</f>
        <v/>
      </c>
      <c r="F47" s="54" t="str">
        <f>IF(B47="","",IFERROR(INDEX(Jobs!$F$5:$F$104,MATCH(B47,Jobs!$A$5:$A$104,0)),""))</f>
        <v/>
      </c>
      <c r="G47" s="54" t="str">
        <f>IF(F47="","",F47*Setup!$B$9)</f>
        <v/>
      </c>
      <c r="H47" s="54" t="str">
        <f t="shared" si="3"/>
        <v/>
      </c>
      <c r="I47" s="58"/>
      <c r="J47" s="54" t="str">
        <f t="shared" si="4"/>
        <v/>
      </c>
      <c r="K47" s="53" t="str">
        <f t="shared" ca="1" si="5"/>
        <v/>
      </c>
      <c r="L47" s="59"/>
      <c r="M47" s="55"/>
    </row>
    <row r="48" spans="1:13">
      <c r="A48" s="53" t="str">
        <f>IF(B48="","",Setup!$B$13&amp;"-"&amp;TEXT(VALUE(RIGHT(B48,3)),"0000"))</f>
        <v/>
      </c>
      <c r="B48" s="53"/>
      <c r="C48" s="53" t="str">
        <f>IF(B48="","",IFERROR(INDEX(Jobs!$C$5:$C$104,MATCH(B48,Jobs!$A$5:$A$104,0)),""))</f>
        <v/>
      </c>
      <c r="D48" s="57" t="str">
        <f>IF(B48="","",IFERROR(INDEX(Jobs!$B$5:$B$104,MATCH(B48,Jobs!$A$5:$A$104,0)),""))</f>
        <v/>
      </c>
      <c r="E48" s="57" t="str">
        <f>IF(D48="","",D48+Setup!$B$14)</f>
        <v/>
      </c>
      <c r="F48" s="54" t="str">
        <f>IF(B48="","",IFERROR(INDEX(Jobs!$F$5:$F$104,MATCH(B48,Jobs!$A$5:$A$104,0)),""))</f>
        <v/>
      </c>
      <c r="G48" s="54" t="str">
        <f>IF(F48="","",F48*Setup!$B$9)</f>
        <v/>
      </c>
      <c r="H48" s="54" t="str">
        <f t="shared" si="3"/>
        <v/>
      </c>
      <c r="I48" s="58"/>
      <c r="J48" s="54" t="str">
        <f t="shared" si="4"/>
        <v/>
      </c>
      <c r="K48" s="53" t="str">
        <f t="shared" ca="1" si="5"/>
        <v/>
      </c>
      <c r="L48" s="59"/>
      <c r="M48" s="55"/>
    </row>
    <row r="49" spans="1:13">
      <c r="A49" s="53" t="str">
        <f>IF(B49="","",Setup!$B$13&amp;"-"&amp;TEXT(VALUE(RIGHT(B49,3)),"0000"))</f>
        <v/>
      </c>
      <c r="B49" s="53"/>
      <c r="C49" s="53" t="str">
        <f>IF(B49="","",IFERROR(INDEX(Jobs!$C$5:$C$104,MATCH(B49,Jobs!$A$5:$A$104,0)),""))</f>
        <v/>
      </c>
      <c r="D49" s="57" t="str">
        <f>IF(B49="","",IFERROR(INDEX(Jobs!$B$5:$B$104,MATCH(B49,Jobs!$A$5:$A$104,0)),""))</f>
        <v/>
      </c>
      <c r="E49" s="57" t="str">
        <f>IF(D49="","",D49+Setup!$B$14)</f>
        <v/>
      </c>
      <c r="F49" s="54" t="str">
        <f>IF(B49="","",IFERROR(INDEX(Jobs!$F$5:$F$104,MATCH(B49,Jobs!$A$5:$A$104,0)),""))</f>
        <v/>
      </c>
      <c r="G49" s="54" t="str">
        <f>IF(F49="","",F49*Setup!$B$9)</f>
        <v/>
      </c>
      <c r="H49" s="54" t="str">
        <f t="shared" si="3"/>
        <v/>
      </c>
      <c r="I49" s="58"/>
      <c r="J49" s="54" t="str">
        <f t="shared" si="4"/>
        <v/>
      </c>
      <c r="K49" s="53" t="str">
        <f t="shared" ca="1" si="5"/>
        <v/>
      </c>
      <c r="L49" s="59"/>
      <c r="M49" s="55"/>
    </row>
    <row r="50" spans="1:13">
      <c r="A50" s="53" t="str">
        <f>IF(B50="","",Setup!$B$13&amp;"-"&amp;TEXT(VALUE(RIGHT(B50,3)),"0000"))</f>
        <v/>
      </c>
      <c r="B50" s="53"/>
      <c r="C50" s="53" t="str">
        <f>IF(B50="","",IFERROR(INDEX(Jobs!$C$5:$C$104,MATCH(B50,Jobs!$A$5:$A$104,0)),""))</f>
        <v/>
      </c>
      <c r="D50" s="57" t="str">
        <f>IF(B50="","",IFERROR(INDEX(Jobs!$B$5:$B$104,MATCH(B50,Jobs!$A$5:$A$104,0)),""))</f>
        <v/>
      </c>
      <c r="E50" s="57" t="str">
        <f>IF(D50="","",D50+Setup!$B$14)</f>
        <v/>
      </c>
      <c r="F50" s="54" t="str">
        <f>IF(B50="","",IFERROR(INDEX(Jobs!$F$5:$F$104,MATCH(B50,Jobs!$A$5:$A$104,0)),""))</f>
        <v/>
      </c>
      <c r="G50" s="54" t="str">
        <f>IF(F50="","",F50*Setup!$B$9)</f>
        <v/>
      </c>
      <c r="H50" s="54" t="str">
        <f t="shared" si="3"/>
        <v/>
      </c>
      <c r="I50" s="58"/>
      <c r="J50" s="54" t="str">
        <f t="shared" si="4"/>
        <v/>
      </c>
      <c r="K50" s="53" t="str">
        <f t="shared" ca="1" si="5"/>
        <v/>
      </c>
      <c r="L50" s="59"/>
      <c r="M50" s="55"/>
    </row>
    <row r="51" spans="1:13">
      <c r="A51" s="53" t="str">
        <f>IF(B51="","",Setup!$B$13&amp;"-"&amp;TEXT(VALUE(RIGHT(B51,3)),"0000"))</f>
        <v/>
      </c>
      <c r="B51" s="53"/>
      <c r="C51" s="53" t="str">
        <f>IF(B51="","",IFERROR(INDEX(Jobs!$C$5:$C$104,MATCH(B51,Jobs!$A$5:$A$104,0)),""))</f>
        <v/>
      </c>
      <c r="D51" s="57" t="str">
        <f>IF(B51="","",IFERROR(INDEX(Jobs!$B$5:$B$104,MATCH(B51,Jobs!$A$5:$A$104,0)),""))</f>
        <v/>
      </c>
      <c r="E51" s="57" t="str">
        <f>IF(D51="","",D51+Setup!$B$14)</f>
        <v/>
      </c>
      <c r="F51" s="54" t="str">
        <f>IF(B51="","",IFERROR(INDEX(Jobs!$F$5:$F$104,MATCH(B51,Jobs!$A$5:$A$104,0)),""))</f>
        <v/>
      </c>
      <c r="G51" s="54" t="str">
        <f>IF(F51="","",F51*Setup!$B$9)</f>
        <v/>
      </c>
      <c r="H51" s="54" t="str">
        <f t="shared" si="3"/>
        <v/>
      </c>
      <c r="I51" s="58"/>
      <c r="J51" s="54" t="str">
        <f t="shared" si="4"/>
        <v/>
      </c>
      <c r="K51" s="53" t="str">
        <f t="shared" ca="1" si="5"/>
        <v/>
      </c>
      <c r="L51" s="59"/>
      <c r="M51" s="55"/>
    </row>
    <row r="52" spans="1:13">
      <c r="A52" s="53" t="str">
        <f>IF(B52="","",Setup!$B$13&amp;"-"&amp;TEXT(VALUE(RIGHT(B52,3)),"0000"))</f>
        <v/>
      </c>
      <c r="B52" s="53"/>
      <c r="C52" s="53" t="str">
        <f>IF(B52="","",IFERROR(INDEX(Jobs!$C$5:$C$104,MATCH(B52,Jobs!$A$5:$A$104,0)),""))</f>
        <v/>
      </c>
      <c r="D52" s="57" t="str">
        <f>IF(B52="","",IFERROR(INDEX(Jobs!$B$5:$B$104,MATCH(B52,Jobs!$A$5:$A$104,0)),""))</f>
        <v/>
      </c>
      <c r="E52" s="57" t="str">
        <f>IF(D52="","",D52+Setup!$B$14)</f>
        <v/>
      </c>
      <c r="F52" s="54" t="str">
        <f>IF(B52="","",IFERROR(INDEX(Jobs!$F$5:$F$104,MATCH(B52,Jobs!$A$5:$A$104,0)),""))</f>
        <v/>
      </c>
      <c r="G52" s="54" t="str">
        <f>IF(F52="","",F52*Setup!$B$9)</f>
        <v/>
      </c>
      <c r="H52" s="54" t="str">
        <f t="shared" si="3"/>
        <v/>
      </c>
      <c r="I52" s="58"/>
      <c r="J52" s="54" t="str">
        <f t="shared" si="4"/>
        <v/>
      </c>
      <c r="K52" s="53" t="str">
        <f t="shared" ca="1" si="5"/>
        <v/>
      </c>
      <c r="L52" s="59"/>
      <c r="M52" s="55"/>
    </row>
    <row r="53" spans="1:13">
      <c r="A53" s="53" t="str">
        <f>IF(B53="","",Setup!$B$13&amp;"-"&amp;TEXT(VALUE(RIGHT(B53,3)),"0000"))</f>
        <v/>
      </c>
      <c r="B53" s="53"/>
      <c r="C53" s="53" t="str">
        <f>IF(B53="","",IFERROR(INDEX(Jobs!$C$5:$C$104,MATCH(B53,Jobs!$A$5:$A$104,0)),""))</f>
        <v/>
      </c>
      <c r="D53" s="57" t="str">
        <f>IF(B53="","",IFERROR(INDEX(Jobs!$B$5:$B$104,MATCH(B53,Jobs!$A$5:$A$104,0)),""))</f>
        <v/>
      </c>
      <c r="E53" s="57" t="str">
        <f>IF(D53="","",D53+Setup!$B$14)</f>
        <v/>
      </c>
      <c r="F53" s="54" t="str">
        <f>IF(B53="","",IFERROR(INDEX(Jobs!$F$5:$F$104,MATCH(B53,Jobs!$A$5:$A$104,0)),""))</f>
        <v/>
      </c>
      <c r="G53" s="54" t="str">
        <f>IF(F53="","",F53*Setup!$B$9)</f>
        <v/>
      </c>
      <c r="H53" s="54" t="str">
        <f t="shared" si="3"/>
        <v/>
      </c>
      <c r="I53" s="58"/>
      <c r="J53" s="54" t="str">
        <f t="shared" si="4"/>
        <v/>
      </c>
      <c r="K53" s="53" t="str">
        <f t="shared" ca="1" si="5"/>
        <v/>
      </c>
      <c r="L53" s="59"/>
      <c r="M53" s="55"/>
    </row>
    <row r="54" spans="1:13">
      <c r="A54" s="53" t="str">
        <f>IF(B54="","",Setup!$B$13&amp;"-"&amp;TEXT(VALUE(RIGHT(B54,3)),"0000"))</f>
        <v/>
      </c>
      <c r="B54" s="53"/>
      <c r="C54" s="53" t="str">
        <f>IF(B54="","",IFERROR(INDEX(Jobs!$C$5:$C$104,MATCH(B54,Jobs!$A$5:$A$104,0)),""))</f>
        <v/>
      </c>
      <c r="D54" s="57" t="str">
        <f>IF(B54="","",IFERROR(INDEX(Jobs!$B$5:$B$104,MATCH(B54,Jobs!$A$5:$A$104,0)),""))</f>
        <v/>
      </c>
      <c r="E54" s="57" t="str">
        <f>IF(D54="","",D54+Setup!$B$14)</f>
        <v/>
      </c>
      <c r="F54" s="54" t="str">
        <f>IF(B54="","",IFERROR(INDEX(Jobs!$F$5:$F$104,MATCH(B54,Jobs!$A$5:$A$104,0)),""))</f>
        <v/>
      </c>
      <c r="G54" s="54" t="str">
        <f>IF(F54="","",F54*Setup!$B$9)</f>
        <v/>
      </c>
      <c r="H54" s="54" t="str">
        <f t="shared" si="3"/>
        <v/>
      </c>
      <c r="I54" s="58"/>
      <c r="J54" s="54" t="str">
        <f t="shared" si="4"/>
        <v/>
      </c>
      <c r="K54" s="53" t="str">
        <f t="shared" ca="1" si="5"/>
        <v/>
      </c>
      <c r="L54" s="59"/>
      <c r="M54" s="55"/>
    </row>
    <row r="55" spans="1:13">
      <c r="A55" s="53" t="str">
        <f>IF(B55="","",Setup!$B$13&amp;"-"&amp;TEXT(VALUE(RIGHT(B55,3)),"0000"))</f>
        <v/>
      </c>
      <c r="B55" s="53"/>
      <c r="C55" s="53" t="str">
        <f>IF(B55="","",IFERROR(INDEX(Jobs!$C$5:$C$104,MATCH(B55,Jobs!$A$5:$A$104,0)),""))</f>
        <v/>
      </c>
      <c r="D55" s="57" t="str">
        <f>IF(B55="","",IFERROR(INDEX(Jobs!$B$5:$B$104,MATCH(B55,Jobs!$A$5:$A$104,0)),""))</f>
        <v/>
      </c>
      <c r="E55" s="57" t="str">
        <f>IF(D55="","",D55+Setup!$B$14)</f>
        <v/>
      </c>
      <c r="F55" s="54" t="str">
        <f>IF(B55="","",IFERROR(INDEX(Jobs!$F$5:$F$104,MATCH(B55,Jobs!$A$5:$A$104,0)),""))</f>
        <v/>
      </c>
      <c r="G55" s="54" t="str">
        <f>IF(F55="","",F55*Setup!$B$9)</f>
        <v/>
      </c>
      <c r="H55" s="54" t="str">
        <f t="shared" si="3"/>
        <v/>
      </c>
      <c r="I55" s="58"/>
      <c r="J55" s="54" t="str">
        <f t="shared" si="4"/>
        <v/>
      </c>
      <c r="K55" s="53" t="str">
        <f t="shared" ca="1" si="5"/>
        <v/>
      </c>
      <c r="L55" s="59"/>
      <c r="M55" s="55"/>
    </row>
    <row r="56" spans="1:13">
      <c r="A56" s="53" t="str">
        <f>IF(B56="","",Setup!$B$13&amp;"-"&amp;TEXT(VALUE(RIGHT(B56,3)),"0000"))</f>
        <v/>
      </c>
      <c r="B56" s="53"/>
      <c r="C56" s="53" t="str">
        <f>IF(B56="","",IFERROR(INDEX(Jobs!$C$5:$C$104,MATCH(B56,Jobs!$A$5:$A$104,0)),""))</f>
        <v/>
      </c>
      <c r="D56" s="57" t="str">
        <f>IF(B56="","",IFERROR(INDEX(Jobs!$B$5:$B$104,MATCH(B56,Jobs!$A$5:$A$104,0)),""))</f>
        <v/>
      </c>
      <c r="E56" s="57" t="str">
        <f>IF(D56="","",D56+Setup!$B$14)</f>
        <v/>
      </c>
      <c r="F56" s="54" t="str">
        <f>IF(B56="","",IFERROR(INDEX(Jobs!$F$5:$F$104,MATCH(B56,Jobs!$A$5:$A$104,0)),""))</f>
        <v/>
      </c>
      <c r="G56" s="54" t="str">
        <f>IF(F56="","",F56*Setup!$B$9)</f>
        <v/>
      </c>
      <c r="H56" s="54" t="str">
        <f t="shared" si="3"/>
        <v/>
      </c>
      <c r="I56" s="58"/>
      <c r="J56" s="54" t="str">
        <f t="shared" si="4"/>
        <v/>
      </c>
      <c r="K56" s="53" t="str">
        <f t="shared" ca="1" si="5"/>
        <v/>
      </c>
      <c r="L56" s="59"/>
      <c r="M56" s="55"/>
    </row>
    <row r="57" spans="1:13">
      <c r="A57" s="53" t="str">
        <f>IF(B57="","",Setup!$B$13&amp;"-"&amp;TEXT(VALUE(RIGHT(B57,3)),"0000"))</f>
        <v/>
      </c>
      <c r="B57" s="53"/>
      <c r="C57" s="53" t="str">
        <f>IF(B57="","",IFERROR(INDEX(Jobs!$C$5:$C$104,MATCH(B57,Jobs!$A$5:$A$104,0)),""))</f>
        <v/>
      </c>
      <c r="D57" s="57" t="str">
        <f>IF(B57="","",IFERROR(INDEX(Jobs!$B$5:$B$104,MATCH(B57,Jobs!$A$5:$A$104,0)),""))</f>
        <v/>
      </c>
      <c r="E57" s="57" t="str">
        <f>IF(D57="","",D57+Setup!$B$14)</f>
        <v/>
      </c>
      <c r="F57" s="54" t="str">
        <f>IF(B57="","",IFERROR(INDEX(Jobs!$F$5:$F$104,MATCH(B57,Jobs!$A$5:$A$104,0)),""))</f>
        <v/>
      </c>
      <c r="G57" s="54" t="str">
        <f>IF(F57="","",F57*Setup!$B$9)</f>
        <v/>
      </c>
      <c r="H57" s="54" t="str">
        <f t="shared" si="3"/>
        <v/>
      </c>
      <c r="I57" s="58"/>
      <c r="J57" s="54" t="str">
        <f t="shared" si="4"/>
        <v/>
      </c>
      <c r="K57" s="53" t="str">
        <f t="shared" ca="1" si="5"/>
        <v/>
      </c>
      <c r="L57" s="59"/>
      <c r="M57" s="55"/>
    </row>
    <row r="58" spans="1:13">
      <c r="A58" s="53" t="str">
        <f>IF(B58="","",Setup!$B$13&amp;"-"&amp;TEXT(VALUE(RIGHT(B58,3)),"0000"))</f>
        <v/>
      </c>
      <c r="B58" s="53"/>
      <c r="C58" s="53" t="str">
        <f>IF(B58="","",IFERROR(INDEX(Jobs!$C$5:$C$104,MATCH(B58,Jobs!$A$5:$A$104,0)),""))</f>
        <v/>
      </c>
      <c r="D58" s="57" t="str">
        <f>IF(B58="","",IFERROR(INDEX(Jobs!$B$5:$B$104,MATCH(B58,Jobs!$A$5:$A$104,0)),""))</f>
        <v/>
      </c>
      <c r="E58" s="57" t="str">
        <f>IF(D58="","",D58+Setup!$B$14)</f>
        <v/>
      </c>
      <c r="F58" s="54" t="str">
        <f>IF(B58="","",IFERROR(INDEX(Jobs!$F$5:$F$104,MATCH(B58,Jobs!$A$5:$A$104,0)),""))</f>
        <v/>
      </c>
      <c r="G58" s="54" t="str">
        <f>IF(F58="","",F58*Setup!$B$9)</f>
        <v/>
      </c>
      <c r="H58" s="54" t="str">
        <f t="shared" si="3"/>
        <v/>
      </c>
      <c r="I58" s="58"/>
      <c r="J58" s="54" t="str">
        <f t="shared" si="4"/>
        <v/>
      </c>
      <c r="K58" s="53" t="str">
        <f t="shared" ca="1" si="5"/>
        <v/>
      </c>
      <c r="L58" s="59"/>
      <c r="M58" s="55"/>
    </row>
    <row r="59" spans="1:13">
      <c r="A59" s="53" t="str">
        <f>IF(B59="","",Setup!$B$13&amp;"-"&amp;TEXT(VALUE(RIGHT(B59,3)),"0000"))</f>
        <v/>
      </c>
      <c r="B59" s="53"/>
      <c r="C59" s="53" t="str">
        <f>IF(B59="","",IFERROR(INDEX(Jobs!$C$5:$C$104,MATCH(B59,Jobs!$A$5:$A$104,0)),""))</f>
        <v/>
      </c>
      <c r="D59" s="57" t="str">
        <f>IF(B59="","",IFERROR(INDEX(Jobs!$B$5:$B$104,MATCH(B59,Jobs!$A$5:$A$104,0)),""))</f>
        <v/>
      </c>
      <c r="E59" s="57" t="str">
        <f>IF(D59="","",D59+Setup!$B$14)</f>
        <v/>
      </c>
      <c r="F59" s="54" t="str">
        <f>IF(B59="","",IFERROR(INDEX(Jobs!$F$5:$F$104,MATCH(B59,Jobs!$A$5:$A$104,0)),""))</f>
        <v/>
      </c>
      <c r="G59" s="54" t="str">
        <f>IF(F59="","",F59*Setup!$B$9)</f>
        <v/>
      </c>
      <c r="H59" s="54" t="str">
        <f t="shared" si="3"/>
        <v/>
      </c>
      <c r="I59" s="58"/>
      <c r="J59" s="54" t="str">
        <f t="shared" si="4"/>
        <v/>
      </c>
      <c r="K59" s="53" t="str">
        <f t="shared" ca="1" si="5"/>
        <v/>
      </c>
      <c r="L59" s="59"/>
      <c r="M59" s="55"/>
    </row>
    <row r="60" spans="1:13">
      <c r="A60" s="53" t="str">
        <f>IF(B60="","",Setup!$B$13&amp;"-"&amp;TEXT(VALUE(RIGHT(B60,3)),"0000"))</f>
        <v/>
      </c>
      <c r="B60" s="53"/>
      <c r="C60" s="53" t="str">
        <f>IF(B60="","",IFERROR(INDEX(Jobs!$C$5:$C$104,MATCH(B60,Jobs!$A$5:$A$104,0)),""))</f>
        <v/>
      </c>
      <c r="D60" s="57" t="str">
        <f>IF(B60="","",IFERROR(INDEX(Jobs!$B$5:$B$104,MATCH(B60,Jobs!$A$5:$A$104,0)),""))</f>
        <v/>
      </c>
      <c r="E60" s="57" t="str">
        <f>IF(D60="","",D60+Setup!$B$14)</f>
        <v/>
      </c>
      <c r="F60" s="54" t="str">
        <f>IF(B60="","",IFERROR(INDEX(Jobs!$F$5:$F$104,MATCH(B60,Jobs!$A$5:$A$104,0)),""))</f>
        <v/>
      </c>
      <c r="G60" s="54" t="str">
        <f>IF(F60="","",F60*Setup!$B$9)</f>
        <v/>
      </c>
      <c r="H60" s="54" t="str">
        <f t="shared" si="3"/>
        <v/>
      </c>
      <c r="I60" s="58"/>
      <c r="J60" s="54" t="str">
        <f t="shared" si="4"/>
        <v/>
      </c>
      <c r="K60" s="53" t="str">
        <f t="shared" ca="1" si="5"/>
        <v/>
      </c>
      <c r="L60" s="59"/>
      <c r="M60" s="55"/>
    </row>
    <row r="61" spans="1:13">
      <c r="A61" s="53" t="str">
        <f>IF(B61="","",Setup!$B$13&amp;"-"&amp;TEXT(VALUE(RIGHT(B61,3)),"0000"))</f>
        <v/>
      </c>
      <c r="B61" s="53"/>
      <c r="C61" s="53" t="str">
        <f>IF(B61="","",IFERROR(INDEX(Jobs!$C$5:$C$104,MATCH(B61,Jobs!$A$5:$A$104,0)),""))</f>
        <v/>
      </c>
      <c r="D61" s="57" t="str">
        <f>IF(B61="","",IFERROR(INDEX(Jobs!$B$5:$B$104,MATCH(B61,Jobs!$A$5:$A$104,0)),""))</f>
        <v/>
      </c>
      <c r="E61" s="57" t="str">
        <f>IF(D61="","",D61+Setup!$B$14)</f>
        <v/>
      </c>
      <c r="F61" s="54" t="str">
        <f>IF(B61="","",IFERROR(INDEX(Jobs!$F$5:$F$104,MATCH(B61,Jobs!$A$5:$A$104,0)),""))</f>
        <v/>
      </c>
      <c r="G61" s="54" t="str">
        <f>IF(F61="","",F61*Setup!$B$9)</f>
        <v/>
      </c>
      <c r="H61" s="54" t="str">
        <f t="shared" si="3"/>
        <v/>
      </c>
      <c r="I61" s="58"/>
      <c r="J61" s="54" t="str">
        <f t="shared" si="4"/>
        <v/>
      </c>
      <c r="K61" s="53" t="str">
        <f t="shared" ca="1" si="5"/>
        <v/>
      </c>
      <c r="L61" s="59"/>
      <c r="M61" s="55"/>
    </row>
    <row r="62" spans="1:13">
      <c r="A62" s="53" t="str">
        <f>IF(B62="","",Setup!$B$13&amp;"-"&amp;TEXT(VALUE(RIGHT(B62,3)),"0000"))</f>
        <v/>
      </c>
      <c r="B62" s="53"/>
      <c r="C62" s="53" t="str">
        <f>IF(B62="","",IFERROR(INDEX(Jobs!$C$5:$C$104,MATCH(B62,Jobs!$A$5:$A$104,0)),""))</f>
        <v/>
      </c>
      <c r="D62" s="57" t="str">
        <f>IF(B62="","",IFERROR(INDEX(Jobs!$B$5:$B$104,MATCH(B62,Jobs!$A$5:$A$104,0)),""))</f>
        <v/>
      </c>
      <c r="E62" s="57" t="str">
        <f>IF(D62="","",D62+Setup!$B$14)</f>
        <v/>
      </c>
      <c r="F62" s="54" t="str">
        <f>IF(B62="","",IFERROR(INDEX(Jobs!$F$5:$F$104,MATCH(B62,Jobs!$A$5:$A$104,0)),""))</f>
        <v/>
      </c>
      <c r="G62" s="54" t="str">
        <f>IF(F62="","",F62*Setup!$B$9)</f>
        <v/>
      </c>
      <c r="H62" s="54" t="str">
        <f t="shared" si="3"/>
        <v/>
      </c>
      <c r="I62" s="58"/>
      <c r="J62" s="54" t="str">
        <f t="shared" si="4"/>
        <v/>
      </c>
      <c r="K62" s="53" t="str">
        <f t="shared" ca="1" si="5"/>
        <v/>
      </c>
      <c r="L62" s="59"/>
      <c r="M62" s="55"/>
    </row>
    <row r="63" spans="1:13">
      <c r="A63" s="53" t="str">
        <f>IF(B63="","",Setup!$B$13&amp;"-"&amp;TEXT(VALUE(RIGHT(B63,3)),"0000"))</f>
        <v/>
      </c>
      <c r="B63" s="53"/>
      <c r="C63" s="53" t="str">
        <f>IF(B63="","",IFERROR(INDEX(Jobs!$C$5:$C$104,MATCH(B63,Jobs!$A$5:$A$104,0)),""))</f>
        <v/>
      </c>
      <c r="D63" s="57" t="str">
        <f>IF(B63="","",IFERROR(INDEX(Jobs!$B$5:$B$104,MATCH(B63,Jobs!$A$5:$A$104,0)),""))</f>
        <v/>
      </c>
      <c r="E63" s="57" t="str">
        <f>IF(D63="","",D63+Setup!$B$14)</f>
        <v/>
      </c>
      <c r="F63" s="54" t="str">
        <f>IF(B63="","",IFERROR(INDEX(Jobs!$F$5:$F$104,MATCH(B63,Jobs!$A$5:$A$104,0)),""))</f>
        <v/>
      </c>
      <c r="G63" s="54" t="str">
        <f>IF(F63="","",F63*Setup!$B$9)</f>
        <v/>
      </c>
      <c r="H63" s="54" t="str">
        <f t="shared" si="3"/>
        <v/>
      </c>
      <c r="I63" s="58"/>
      <c r="J63" s="54" t="str">
        <f t="shared" si="4"/>
        <v/>
      </c>
      <c r="K63" s="53" t="str">
        <f t="shared" ca="1" si="5"/>
        <v/>
      </c>
      <c r="L63" s="59"/>
      <c r="M63" s="55"/>
    </row>
    <row r="64" spans="1:13">
      <c r="A64" s="53" t="str">
        <f>IF(B64="","",Setup!$B$13&amp;"-"&amp;TEXT(VALUE(RIGHT(B64,3)),"0000"))</f>
        <v/>
      </c>
      <c r="B64" s="53"/>
      <c r="C64" s="53" t="str">
        <f>IF(B64="","",IFERROR(INDEX(Jobs!$C$5:$C$104,MATCH(B64,Jobs!$A$5:$A$104,0)),""))</f>
        <v/>
      </c>
      <c r="D64" s="57" t="str">
        <f>IF(B64="","",IFERROR(INDEX(Jobs!$B$5:$B$104,MATCH(B64,Jobs!$A$5:$A$104,0)),""))</f>
        <v/>
      </c>
      <c r="E64" s="57" t="str">
        <f>IF(D64="","",D64+Setup!$B$14)</f>
        <v/>
      </c>
      <c r="F64" s="54" t="str">
        <f>IF(B64="","",IFERROR(INDEX(Jobs!$F$5:$F$104,MATCH(B64,Jobs!$A$5:$A$104,0)),""))</f>
        <v/>
      </c>
      <c r="G64" s="54" t="str">
        <f>IF(F64="","",F64*Setup!$B$9)</f>
        <v/>
      </c>
      <c r="H64" s="54" t="str">
        <f t="shared" si="3"/>
        <v/>
      </c>
      <c r="I64" s="58"/>
      <c r="J64" s="54" t="str">
        <f t="shared" si="4"/>
        <v/>
      </c>
      <c r="K64" s="53" t="str">
        <f t="shared" ca="1" si="5"/>
        <v/>
      </c>
      <c r="L64" s="59"/>
      <c r="M64" s="55"/>
    </row>
    <row r="65" spans="1:13">
      <c r="A65" s="53" t="str">
        <f>IF(B65="","",Setup!$B$13&amp;"-"&amp;TEXT(VALUE(RIGHT(B65,3)),"0000"))</f>
        <v/>
      </c>
      <c r="B65" s="53"/>
      <c r="C65" s="53" t="str">
        <f>IF(B65="","",IFERROR(INDEX(Jobs!$C$5:$C$104,MATCH(B65,Jobs!$A$5:$A$104,0)),""))</f>
        <v/>
      </c>
      <c r="D65" s="57" t="str">
        <f>IF(B65="","",IFERROR(INDEX(Jobs!$B$5:$B$104,MATCH(B65,Jobs!$A$5:$A$104,0)),""))</f>
        <v/>
      </c>
      <c r="E65" s="57" t="str">
        <f>IF(D65="","",D65+Setup!$B$14)</f>
        <v/>
      </c>
      <c r="F65" s="54" t="str">
        <f>IF(B65="","",IFERROR(INDEX(Jobs!$F$5:$F$104,MATCH(B65,Jobs!$A$5:$A$104,0)),""))</f>
        <v/>
      </c>
      <c r="G65" s="54" t="str">
        <f>IF(F65="","",F65*Setup!$B$9)</f>
        <v/>
      </c>
      <c r="H65" s="54" t="str">
        <f t="shared" si="3"/>
        <v/>
      </c>
      <c r="I65" s="58"/>
      <c r="J65" s="54" t="str">
        <f t="shared" si="4"/>
        <v/>
      </c>
      <c r="K65" s="53" t="str">
        <f t="shared" ca="1" si="5"/>
        <v/>
      </c>
      <c r="L65" s="59"/>
      <c r="M65" s="55"/>
    </row>
    <row r="66" spans="1:13">
      <c r="A66" s="53" t="str">
        <f>IF(B66="","",Setup!$B$13&amp;"-"&amp;TEXT(VALUE(RIGHT(B66,3)),"0000"))</f>
        <v/>
      </c>
      <c r="B66" s="53"/>
      <c r="C66" s="53" t="str">
        <f>IF(B66="","",IFERROR(INDEX(Jobs!$C$5:$C$104,MATCH(B66,Jobs!$A$5:$A$104,0)),""))</f>
        <v/>
      </c>
      <c r="D66" s="57" t="str">
        <f>IF(B66="","",IFERROR(INDEX(Jobs!$B$5:$B$104,MATCH(B66,Jobs!$A$5:$A$104,0)),""))</f>
        <v/>
      </c>
      <c r="E66" s="57" t="str">
        <f>IF(D66="","",D66+Setup!$B$14)</f>
        <v/>
      </c>
      <c r="F66" s="54" t="str">
        <f>IF(B66="","",IFERROR(INDEX(Jobs!$F$5:$F$104,MATCH(B66,Jobs!$A$5:$A$104,0)),""))</f>
        <v/>
      </c>
      <c r="G66" s="54" t="str">
        <f>IF(F66="","",F66*Setup!$B$9)</f>
        <v/>
      </c>
      <c r="H66" s="54" t="str">
        <f t="shared" si="3"/>
        <v/>
      </c>
      <c r="I66" s="58"/>
      <c r="J66" s="54" t="str">
        <f t="shared" si="4"/>
        <v/>
      </c>
      <c r="K66" s="53" t="str">
        <f t="shared" ca="1" si="5"/>
        <v/>
      </c>
      <c r="L66" s="59"/>
      <c r="M66" s="55"/>
    </row>
    <row r="67" spans="1:13">
      <c r="A67" s="53" t="str">
        <f>IF(B67="","",Setup!$B$13&amp;"-"&amp;TEXT(VALUE(RIGHT(B67,3)),"0000"))</f>
        <v/>
      </c>
      <c r="B67" s="53"/>
      <c r="C67" s="53" t="str">
        <f>IF(B67="","",IFERROR(INDEX(Jobs!$C$5:$C$104,MATCH(B67,Jobs!$A$5:$A$104,0)),""))</f>
        <v/>
      </c>
      <c r="D67" s="57" t="str">
        <f>IF(B67="","",IFERROR(INDEX(Jobs!$B$5:$B$104,MATCH(B67,Jobs!$A$5:$A$104,0)),""))</f>
        <v/>
      </c>
      <c r="E67" s="57" t="str">
        <f>IF(D67="","",D67+Setup!$B$14)</f>
        <v/>
      </c>
      <c r="F67" s="54" t="str">
        <f>IF(B67="","",IFERROR(INDEX(Jobs!$F$5:$F$104,MATCH(B67,Jobs!$A$5:$A$104,0)),""))</f>
        <v/>
      </c>
      <c r="G67" s="54" t="str">
        <f>IF(F67="","",F67*Setup!$B$9)</f>
        <v/>
      </c>
      <c r="H67" s="54" t="str">
        <f t="shared" si="3"/>
        <v/>
      </c>
      <c r="I67" s="58"/>
      <c r="J67" s="54" t="str">
        <f t="shared" si="4"/>
        <v/>
      </c>
      <c r="K67" s="53" t="str">
        <f t="shared" ca="1" si="5"/>
        <v/>
      </c>
      <c r="L67" s="59"/>
      <c r="M67" s="55"/>
    </row>
    <row r="68" spans="1:13">
      <c r="A68" s="53" t="str">
        <f>IF(B68="","",Setup!$B$13&amp;"-"&amp;TEXT(VALUE(RIGHT(B68,3)),"0000"))</f>
        <v/>
      </c>
      <c r="B68" s="53"/>
      <c r="C68" s="53" t="str">
        <f>IF(B68="","",IFERROR(INDEX(Jobs!$C$5:$C$104,MATCH(B68,Jobs!$A$5:$A$104,0)),""))</f>
        <v/>
      </c>
      <c r="D68" s="57" t="str">
        <f>IF(B68="","",IFERROR(INDEX(Jobs!$B$5:$B$104,MATCH(B68,Jobs!$A$5:$A$104,0)),""))</f>
        <v/>
      </c>
      <c r="E68" s="57" t="str">
        <f>IF(D68="","",D68+Setup!$B$14)</f>
        <v/>
      </c>
      <c r="F68" s="54" t="str">
        <f>IF(B68="","",IFERROR(INDEX(Jobs!$F$5:$F$104,MATCH(B68,Jobs!$A$5:$A$104,0)),""))</f>
        <v/>
      </c>
      <c r="G68" s="54" t="str">
        <f>IF(F68="","",F68*Setup!$B$9)</f>
        <v/>
      </c>
      <c r="H68" s="54" t="str">
        <f t="shared" si="3"/>
        <v/>
      </c>
      <c r="I68" s="58"/>
      <c r="J68" s="54" t="str">
        <f t="shared" si="4"/>
        <v/>
      </c>
      <c r="K68" s="53" t="str">
        <f t="shared" ca="1" si="5"/>
        <v/>
      </c>
      <c r="L68" s="59"/>
      <c r="M68" s="55"/>
    </row>
    <row r="69" spans="1:13">
      <c r="A69" s="53" t="str">
        <f>IF(B69="","",Setup!$B$13&amp;"-"&amp;TEXT(VALUE(RIGHT(B69,3)),"0000"))</f>
        <v/>
      </c>
      <c r="B69" s="53"/>
      <c r="C69" s="53" t="str">
        <f>IF(B69="","",IFERROR(INDEX(Jobs!$C$5:$C$104,MATCH(B69,Jobs!$A$5:$A$104,0)),""))</f>
        <v/>
      </c>
      <c r="D69" s="57" t="str">
        <f>IF(B69="","",IFERROR(INDEX(Jobs!$B$5:$B$104,MATCH(B69,Jobs!$A$5:$A$104,0)),""))</f>
        <v/>
      </c>
      <c r="E69" s="57" t="str">
        <f>IF(D69="","",D69+Setup!$B$14)</f>
        <v/>
      </c>
      <c r="F69" s="54" t="str">
        <f>IF(B69="","",IFERROR(INDEX(Jobs!$F$5:$F$104,MATCH(B69,Jobs!$A$5:$A$104,0)),""))</f>
        <v/>
      </c>
      <c r="G69" s="54" t="str">
        <f>IF(F69="","",F69*Setup!$B$9)</f>
        <v/>
      </c>
      <c r="H69" s="54" t="str">
        <f t="shared" ref="H69:H100" si="6">IF(F69="","",F69+G69)</f>
        <v/>
      </c>
      <c r="I69" s="58"/>
      <c r="J69" s="54" t="str">
        <f t="shared" ref="J69:J100" si="7">IF(H69="","",MAX(0,H69-IF(I69="",0,I69)))</f>
        <v/>
      </c>
      <c r="K69" s="53" t="str">
        <f t="shared" ref="K69:K100" ca="1" si="8">IF(B69="","",IF(J69=0,"Paid",IF(IF(I69="",0,I69)&gt;0,"Partial",IF(E69&lt;TODAY(),"Overdue","Unpaid"))))</f>
        <v/>
      </c>
      <c r="L69" s="59"/>
      <c r="M69" s="55"/>
    </row>
    <row r="70" spans="1:13">
      <c r="A70" s="53" t="str">
        <f>IF(B70="","",Setup!$B$13&amp;"-"&amp;TEXT(VALUE(RIGHT(B70,3)),"0000"))</f>
        <v/>
      </c>
      <c r="B70" s="53"/>
      <c r="C70" s="53" t="str">
        <f>IF(B70="","",IFERROR(INDEX(Jobs!$C$5:$C$104,MATCH(B70,Jobs!$A$5:$A$104,0)),""))</f>
        <v/>
      </c>
      <c r="D70" s="57" t="str">
        <f>IF(B70="","",IFERROR(INDEX(Jobs!$B$5:$B$104,MATCH(B70,Jobs!$A$5:$A$104,0)),""))</f>
        <v/>
      </c>
      <c r="E70" s="57" t="str">
        <f>IF(D70="","",D70+Setup!$B$14)</f>
        <v/>
      </c>
      <c r="F70" s="54" t="str">
        <f>IF(B70="","",IFERROR(INDEX(Jobs!$F$5:$F$104,MATCH(B70,Jobs!$A$5:$A$104,0)),""))</f>
        <v/>
      </c>
      <c r="G70" s="54" t="str">
        <f>IF(F70="","",F70*Setup!$B$9)</f>
        <v/>
      </c>
      <c r="H70" s="54" t="str">
        <f t="shared" si="6"/>
        <v/>
      </c>
      <c r="I70" s="58"/>
      <c r="J70" s="54" t="str">
        <f t="shared" si="7"/>
        <v/>
      </c>
      <c r="K70" s="53" t="str">
        <f t="shared" ca="1" si="8"/>
        <v/>
      </c>
      <c r="L70" s="59"/>
      <c r="M70" s="55"/>
    </row>
    <row r="71" spans="1:13">
      <c r="A71" s="53" t="str">
        <f>IF(B71="","",Setup!$B$13&amp;"-"&amp;TEXT(VALUE(RIGHT(B71,3)),"0000"))</f>
        <v/>
      </c>
      <c r="B71" s="53"/>
      <c r="C71" s="53" t="str">
        <f>IF(B71="","",IFERROR(INDEX(Jobs!$C$5:$C$104,MATCH(B71,Jobs!$A$5:$A$104,0)),""))</f>
        <v/>
      </c>
      <c r="D71" s="57" t="str">
        <f>IF(B71="","",IFERROR(INDEX(Jobs!$B$5:$B$104,MATCH(B71,Jobs!$A$5:$A$104,0)),""))</f>
        <v/>
      </c>
      <c r="E71" s="57" t="str">
        <f>IF(D71="","",D71+Setup!$B$14)</f>
        <v/>
      </c>
      <c r="F71" s="54" t="str">
        <f>IF(B71="","",IFERROR(INDEX(Jobs!$F$5:$F$104,MATCH(B71,Jobs!$A$5:$A$104,0)),""))</f>
        <v/>
      </c>
      <c r="G71" s="54" t="str">
        <f>IF(F71="","",F71*Setup!$B$9)</f>
        <v/>
      </c>
      <c r="H71" s="54" t="str">
        <f t="shared" si="6"/>
        <v/>
      </c>
      <c r="I71" s="58"/>
      <c r="J71" s="54" t="str">
        <f t="shared" si="7"/>
        <v/>
      </c>
      <c r="K71" s="53" t="str">
        <f t="shared" ca="1" si="8"/>
        <v/>
      </c>
      <c r="L71" s="59"/>
      <c r="M71" s="55"/>
    </row>
    <row r="72" spans="1:13">
      <c r="A72" s="53" t="str">
        <f>IF(B72="","",Setup!$B$13&amp;"-"&amp;TEXT(VALUE(RIGHT(B72,3)),"0000"))</f>
        <v/>
      </c>
      <c r="B72" s="53"/>
      <c r="C72" s="53" t="str">
        <f>IF(B72="","",IFERROR(INDEX(Jobs!$C$5:$C$104,MATCH(B72,Jobs!$A$5:$A$104,0)),""))</f>
        <v/>
      </c>
      <c r="D72" s="57" t="str">
        <f>IF(B72="","",IFERROR(INDEX(Jobs!$B$5:$B$104,MATCH(B72,Jobs!$A$5:$A$104,0)),""))</f>
        <v/>
      </c>
      <c r="E72" s="57" t="str">
        <f>IF(D72="","",D72+Setup!$B$14)</f>
        <v/>
      </c>
      <c r="F72" s="54" t="str">
        <f>IF(B72="","",IFERROR(INDEX(Jobs!$F$5:$F$104,MATCH(B72,Jobs!$A$5:$A$104,0)),""))</f>
        <v/>
      </c>
      <c r="G72" s="54" t="str">
        <f>IF(F72="","",F72*Setup!$B$9)</f>
        <v/>
      </c>
      <c r="H72" s="54" t="str">
        <f t="shared" si="6"/>
        <v/>
      </c>
      <c r="I72" s="58"/>
      <c r="J72" s="54" t="str">
        <f t="shared" si="7"/>
        <v/>
      </c>
      <c r="K72" s="53" t="str">
        <f t="shared" ca="1" si="8"/>
        <v/>
      </c>
      <c r="L72" s="59"/>
      <c r="M72" s="55"/>
    </row>
    <row r="73" spans="1:13">
      <c r="A73" s="53" t="str">
        <f>IF(B73="","",Setup!$B$13&amp;"-"&amp;TEXT(VALUE(RIGHT(B73,3)),"0000"))</f>
        <v/>
      </c>
      <c r="B73" s="53"/>
      <c r="C73" s="53" t="str">
        <f>IF(B73="","",IFERROR(INDEX(Jobs!$C$5:$C$104,MATCH(B73,Jobs!$A$5:$A$104,0)),""))</f>
        <v/>
      </c>
      <c r="D73" s="57" t="str">
        <f>IF(B73="","",IFERROR(INDEX(Jobs!$B$5:$B$104,MATCH(B73,Jobs!$A$5:$A$104,0)),""))</f>
        <v/>
      </c>
      <c r="E73" s="57" t="str">
        <f>IF(D73="","",D73+Setup!$B$14)</f>
        <v/>
      </c>
      <c r="F73" s="54" t="str">
        <f>IF(B73="","",IFERROR(INDEX(Jobs!$F$5:$F$104,MATCH(B73,Jobs!$A$5:$A$104,0)),""))</f>
        <v/>
      </c>
      <c r="G73" s="54" t="str">
        <f>IF(F73="","",F73*Setup!$B$9)</f>
        <v/>
      </c>
      <c r="H73" s="54" t="str">
        <f t="shared" si="6"/>
        <v/>
      </c>
      <c r="I73" s="58"/>
      <c r="J73" s="54" t="str">
        <f t="shared" si="7"/>
        <v/>
      </c>
      <c r="K73" s="53" t="str">
        <f t="shared" ca="1" si="8"/>
        <v/>
      </c>
      <c r="L73" s="59"/>
      <c r="M73" s="55"/>
    </row>
    <row r="74" spans="1:13">
      <c r="A74" s="53" t="str">
        <f>IF(B74="","",Setup!$B$13&amp;"-"&amp;TEXT(VALUE(RIGHT(B74,3)),"0000"))</f>
        <v/>
      </c>
      <c r="B74" s="53"/>
      <c r="C74" s="53" t="str">
        <f>IF(B74="","",IFERROR(INDEX(Jobs!$C$5:$C$104,MATCH(B74,Jobs!$A$5:$A$104,0)),""))</f>
        <v/>
      </c>
      <c r="D74" s="57" t="str">
        <f>IF(B74="","",IFERROR(INDEX(Jobs!$B$5:$B$104,MATCH(B74,Jobs!$A$5:$A$104,0)),""))</f>
        <v/>
      </c>
      <c r="E74" s="57" t="str">
        <f>IF(D74="","",D74+Setup!$B$14)</f>
        <v/>
      </c>
      <c r="F74" s="54" t="str">
        <f>IF(B74="","",IFERROR(INDEX(Jobs!$F$5:$F$104,MATCH(B74,Jobs!$A$5:$A$104,0)),""))</f>
        <v/>
      </c>
      <c r="G74" s="54" t="str">
        <f>IF(F74="","",F74*Setup!$B$9)</f>
        <v/>
      </c>
      <c r="H74" s="54" t="str">
        <f t="shared" si="6"/>
        <v/>
      </c>
      <c r="I74" s="58"/>
      <c r="J74" s="54" t="str">
        <f t="shared" si="7"/>
        <v/>
      </c>
      <c r="K74" s="53" t="str">
        <f t="shared" ca="1" si="8"/>
        <v/>
      </c>
      <c r="L74" s="59"/>
      <c r="M74" s="55"/>
    </row>
    <row r="75" spans="1:13">
      <c r="A75" s="53" t="str">
        <f>IF(B75="","",Setup!$B$13&amp;"-"&amp;TEXT(VALUE(RIGHT(B75,3)),"0000"))</f>
        <v/>
      </c>
      <c r="B75" s="53"/>
      <c r="C75" s="53" t="str">
        <f>IF(B75="","",IFERROR(INDEX(Jobs!$C$5:$C$104,MATCH(B75,Jobs!$A$5:$A$104,0)),""))</f>
        <v/>
      </c>
      <c r="D75" s="57" t="str">
        <f>IF(B75="","",IFERROR(INDEX(Jobs!$B$5:$B$104,MATCH(B75,Jobs!$A$5:$A$104,0)),""))</f>
        <v/>
      </c>
      <c r="E75" s="57" t="str">
        <f>IF(D75="","",D75+Setup!$B$14)</f>
        <v/>
      </c>
      <c r="F75" s="54" t="str">
        <f>IF(B75="","",IFERROR(INDEX(Jobs!$F$5:$F$104,MATCH(B75,Jobs!$A$5:$A$104,0)),""))</f>
        <v/>
      </c>
      <c r="G75" s="54" t="str">
        <f>IF(F75="","",F75*Setup!$B$9)</f>
        <v/>
      </c>
      <c r="H75" s="54" t="str">
        <f t="shared" si="6"/>
        <v/>
      </c>
      <c r="I75" s="58"/>
      <c r="J75" s="54" t="str">
        <f t="shared" si="7"/>
        <v/>
      </c>
      <c r="K75" s="53" t="str">
        <f t="shared" ca="1" si="8"/>
        <v/>
      </c>
      <c r="L75" s="59"/>
      <c r="M75" s="55"/>
    </row>
    <row r="76" spans="1:13">
      <c r="A76" s="53" t="str">
        <f>IF(B76="","",Setup!$B$13&amp;"-"&amp;TEXT(VALUE(RIGHT(B76,3)),"0000"))</f>
        <v/>
      </c>
      <c r="B76" s="53"/>
      <c r="C76" s="53" t="str">
        <f>IF(B76="","",IFERROR(INDEX(Jobs!$C$5:$C$104,MATCH(B76,Jobs!$A$5:$A$104,0)),""))</f>
        <v/>
      </c>
      <c r="D76" s="57" t="str">
        <f>IF(B76="","",IFERROR(INDEX(Jobs!$B$5:$B$104,MATCH(B76,Jobs!$A$5:$A$104,0)),""))</f>
        <v/>
      </c>
      <c r="E76" s="57" t="str">
        <f>IF(D76="","",D76+Setup!$B$14)</f>
        <v/>
      </c>
      <c r="F76" s="54" t="str">
        <f>IF(B76="","",IFERROR(INDEX(Jobs!$F$5:$F$104,MATCH(B76,Jobs!$A$5:$A$104,0)),""))</f>
        <v/>
      </c>
      <c r="G76" s="54" t="str">
        <f>IF(F76="","",F76*Setup!$B$9)</f>
        <v/>
      </c>
      <c r="H76" s="54" t="str">
        <f t="shared" si="6"/>
        <v/>
      </c>
      <c r="I76" s="58"/>
      <c r="J76" s="54" t="str">
        <f t="shared" si="7"/>
        <v/>
      </c>
      <c r="K76" s="53" t="str">
        <f t="shared" ca="1" si="8"/>
        <v/>
      </c>
      <c r="L76" s="59"/>
      <c r="M76" s="55"/>
    </row>
    <row r="77" spans="1:13">
      <c r="A77" s="53" t="str">
        <f>IF(B77="","",Setup!$B$13&amp;"-"&amp;TEXT(VALUE(RIGHT(B77,3)),"0000"))</f>
        <v/>
      </c>
      <c r="B77" s="53"/>
      <c r="C77" s="53" t="str">
        <f>IF(B77="","",IFERROR(INDEX(Jobs!$C$5:$C$104,MATCH(B77,Jobs!$A$5:$A$104,0)),""))</f>
        <v/>
      </c>
      <c r="D77" s="57" t="str">
        <f>IF(B77="","",IFERROR(INDEX(Jobs!$B$5:$B$104,MATCH(B77,Jobs!$A$5:$A$104,0)),""))</f>
        <v/>
      </c>
      <c r="E77" s="57" t="str">
        <f>IF(D77="","",D77+Setup!$B$14)</f>
        <v/>
      </c>
      <c r="F77" s="54" t="str">
        <f>IF(B77="","",IFERROR(INDEX(Jobs!$F$5:$F$104,MATCH(B77,Jobs!$A$5:$A$104,0)),""))</f>
        <v/>
      </c>
      <c r="G77" s="54" t="str">
        <f>IF(F77="","",F77*Setup!$B$9)</f>
        <v/>
      </c>
      <c r="H77" s="54" t="str">
        <f t="shared" si="6"/>
        <v/>
      </c>
      <c r="I77" s="58"/>
      <c r="J77" s="54" t="str">
        <f t="shared" si="7"/>
        <v/>
      </c>
      <c r="K77" s="53" t="str">
        <f t="shared" ca="1" si="8"/>
        <v/>
      </c>
      <c r="L77" s="59"/>
      <c r="M77" s="55"/>
    </row>
    <row r="78" spans="1:13">
      <c r="A78" s="53" t="str">
        <f>IF(B78="","",Setup!$B$13&amp;"-"&amp;TEXT(VALUE(RIGHT(B78,3)),"0000"))</f>
        <v/>
      </c>
      <c r="B78" s="53"/>
      <c r="C78" s="53" t="str">
        <f>IF(B78="","",IFERROR(INDEX(Jobs!$C$5:$C$104,MATCH(B78,Jobs!$A$5:$A$104,0)),""))</f>
        <v/>
      </c>
      <c r="D78" s="57" t="str">
        <f>IF(B78="","",IFERROR(INDEX(Jobs!$B$5:$B$104,MATCH(B78,Jobs!$A$5:$A$104,0)),""))</f>
        <v/>
      </c>
      <c r="E78" s="57" t="str">
        <f>IF(D78="","",D78+Setup!$B$14)</f>
        <v/>
      </c>
      <c r="F78" s="54" t="str">
        <f>IF(B78="","",IFERROR(INDEX(Jobs!$F$5:$F$104,MATCH(B78,Jobs!$A$5:$A$104,0)),""))</f>
        <v/>
      </c>
      <c r="G78" s="54" t="str">
        <f>IF(F78="","",F78*Setup!$B$9)</f>
        <v/>
      </c>
      <c r="H78" s="54" t="str">
        <f t="shared" si="6"/>
        <v/>
      </c>
      <c r="I78" s="58"/>
      <c r="J78" s="54" t="str">
        <f t="shared" si="7"/>
        <v/>
      </c>
      <c r="K78" s="53" t="str">
        <f t="shared" ca="1" si="8"/>
        <v/>
      </c>
      <c r="L78" s="59"/>
      <c r="M78" s="55"/>
    </row>
    <row r="79" spans="1:13">
      <c r="A79" s="53" t="str">
        <f>IF(B79="","",Setup!$B$13&amp;"-"&amp;TEXT(VALUE(RIGHT(B79,3)),"0000"))</f>
        <v/>
      </c>
      <c r="B79" s="53"/>
      <c r="C79" s="53" t="str">
        <f>IF(B79="","",IFERROR(INDEX(Jobs!$C$5:$C$104,MATCH(B79,Jobs!$A$5:$A$104,0)),""))</f>
        <v/>
      </c>
      <c r="D79" s="57" t="str">
        <f>IF(B79="","",IFERROR(INDEX(Jobs!$B$5:$B$104,MATCH(B79,Jobs!$A$5:$A$104,0)),""))</f>
        <v/>
      </c>
      <c r="E79" s="57" t="str">
        <f>IF(D79="","",D79+Setup!$B$14)</f>
        <v/>
      </c>
      <c r="F79" s="54" t="str">
        <f>IF(B79="","",IFERROR(INDEX(Jobs!$F$5:$F$104,MATCH(B79,Jobs!$A$5:$A$104,0)),""))</f>
        <v/>
      </c>
      <c r="G79" s="54" t="str">
        <f>IF(F79="","",F79*Setup!$B$9)</f>
        <v/>
      </c>
      <c r="H79" s="54" t="str">
        <f t="shared" si="6"/>
        <v/>
      </c>
      <c r="I79" s="58"/>
      <c r="J79" s="54" t="str">
        <f t="shared" si="7"/>
        <v/>
      </c>
      <c r="K79" s="53" t="str">
        <f t="shared" ca="1" si="8"/>
        <v/>
      </c>
      <c r="L79" s="59"/>
      <c r="M79" s="55"/>
    </row>
    <row r="80" spans="1:13">
      <c r="A80" s="53" t="str">
        <f>IF(B80="","",Setup!$B$13&amp;"-"&amp;TEXT(VALUE(RIGHT(B80,3)),"0000"))</f>
        <v/>
      </c>
      <c r="B80" s="53"/>
      <c r="C80" s="53" t="str">
        <f>IF(B80="","",IFERROR(INDEX(Jobs!$C$5:$C$104,MATCH(B80,Jobs!$A$5:$A$104,0)),""))</f>
        <v/>
      </c>
      <c r="D80" s="57" t="str">
        <f>IF(B80="","",IFERROR(INDEX(Jobs!$B$5:$B$104,MATCH(B80,Jobs!$A$5:$A$104,0)),""))</f>
        <v/>
      </c>
      <c r="E80" s="57" t="str">
        <f>IF(D80="","",D80+Setup!$B$14)</f>
        <v/>
      </c>
      <c r="F80" s="54" t="str">
        <f>IF(B80="","",IFERROR(INDEX(Jobs!$F$5:$F$104,MATCH(B80,Jobs!$A$5:$A$104,0)),""))</f>
        <v/>
      </c>
      <c r="G80" s="54" t="str">
        <f>IF(F80="","",F80*Setup!$B$9)</f>
        <v/>
      </c>
      <c r="H80" s="54" t="str">
        <f t="shared" si="6"/>
        <v/>
      </c>
      <c r="I80" s="58"/>
      <c r="J80" s="54" t="str">
        <f t="shared" si="7"/>
        <v/>
      </c>
      <c r="K80" s="53" t="str">
        <f t="shared" ca="1" si="8"/>
        <v/>
      </c>
      <c r="L80" s="59"/>
      <c r="M80" s="55"/>
    </row>
    <row r="81" spans="1:13">
      <c r="A81" s="53" t="str">
        <f>IF(B81="","",Setup!$B$13&amp;"-"&amp;TEXT(VALUE(RIGHT(B81,3)),"0000"))</f>
        <v/>
      </c>
      <c r="B81" s="53"/>
      <c r="C81" s="53" t="str">
        <f>IF(B81="","",IFERROR(INDEX(Jobs!$C$5:$C$104,MATCH(B81,Jobs!$A$5:$A$104,0)),""))</f>
        <v/>
      </c>
      <c r="D81" s="57" t="str">
        <f>IF(B81="","",IFERROR(INDEX(Jobs!$B$5:$B$104,MATCH(B81,Jobs!$A$5:$A$104,0)),""))</f>
        <v/>
      </c>
      <c r="E81" s="57" t="str">
        <f>IF(D81="","",D81+Setup!$B$14)</f>
        <v/>
      </c>
      <c r="F81" s="54" t="str">
        <f>IF(B81="","",IFERROR(INDEX(Jobs!$F$5:$F$104,MATCH(B81,Jobs!$A$5:$A$104,0)),""))</f>
        <v/>
      </c>
      <c r="G81" s="54" t="str">
        <f>IF(F81="","",F81*Setup!$B$9)</f>
        <v/>
      </c>
      <c r="H81" s="54" t="str">
        <f t="shared" si="6"/>
        <v/>
      </c>
      <c r="I81" s="58"/>
      <c r="J81" s="54" t="str">
        <f t="shared" si="7"/>
        <v/>
      </c>
      <c r="K81" s="53" t="str">
        <f t="shared" ca="1" si="8"/>
        <v/>
      </c>
      <c r="L81" s="59"/>
      <c r="M81" s="55"/>
    </row>
    <row r="82" spans="1:13">
      <c r="A82" s="53" t="str">
        <f>IF(B82="","",Setup!$B$13&amp;"-"&amp;TEXT(VALUE(RIGHT(B82,3)),"0000"))</f>
        <v/>
      </c>
      <c r="B82" s="53"/>
      <c r="C82" s="53" t="str">
        <f>IF(B82="","",IFERROR(INDEX(Jobs!$C$5:$C$104,MATCH(B82,Jobs!$A$5:$A$104,0)),""))</f>
        <v/>
      </c>
      <c r="D82" s="57" t="str">
        <f>IF(B82="","",IFERROR(INDEX(Jobs!$B$5:$B$104,MATCH(B82,Jobs!$A$5:$A$104,0)),""))</f>
        <v/>
      </c>
      <c r="E82" s="57" t="str">
        <f>IF(D82="","",D82+Setup!$B$14)</f>
        <v/>
      </c>
      <c r="F82" s="54" t="str">
        <f>IF(B82="","",IFERROR(INDEX(Jobs!$F$5:$F$104,MATCH(B82,Jobs!$A$5:$A$104,0)),""))</f>
        <v/>
      </c>
      <c r="G82" s="54" t="str">
        <f>IF(F82="","",F82*Setup!$B$9)</f>
        <v/>
      </c>
      <c r="H82" s="54" t="str">
        <f t="shared" si="6"/>
        <v/>
      </c>
      <c r="I82" s="58"/>
      <c r="J82" s="54" t="str">
        <f t="shared" si="7"/>
        <v/>
      </c>
      <c r="K82" s="53" t="str">
        <f t="shared" ca="1" si="8"/>
        <v/>
      </c>
      <c r="L82" s="59"/>
      <c r="M82" s="55"/>
    </row>
    <row r="83" spans="1:13">
      <c r="A83" s="53" t="str">
        <f>IF(B83="","",Setup!$B$13&amp;"-"&amp;TEXT(VALUE(RIGHT(B83,3)),"0000"))</f>
        <v/>
      </c>
      <c r="B83" s="53"/>
      <c r="C83" s="53" t="str">
        <f>IF(B83="","",IFERROR(INDEX(Jobs!$C$5:$C$104,MATCH(B83,Jobs!$A$5:$A$104,0)),""))</f>
        <v/>
      </c>
      <c r="D83" s="57" t="str">
        <f>IF(B83="","",IFERROR(INDEX(Jobs!$B$5:$B$104,MATCH(B83,Jobs!$A$5:$A$104,0)),""))</f>
        <v/>
      </c>
      <c r="E83" s="57" t="str">
        <f>IF(D83="","",D83+Setup!$B$14)</f>
        <v/>
      </c>
      <c r="F83" s="54" t="str">
        <f>IF(B83="","",IFERROR(INDEX(Jobs!$F$5:$F$104,MATCH(B83,Jobs!$A$5:$A$104,0)),""))</f>
        <v/>
      </c>
      <c r="G83" s="54" t="str">
        <f>IF(F83="","",F83*Setup!$B$9)</f>
        <v/>
      </c>
      <c r="H83" s="54" t="str">
        <f t="shared" si="6"/>
        <v/>
      </c>
      <c r="I83" s="58"/>
      <c r="J83" s="54" t="str">
        <f t="shared" si="7"/>
        <v/>
      </c>
      <c r="K83" s="53" t="str">
        <f t="shared" ca="1" si="8"/>
        <v/>
      </c>
      <c r="L83" s="59"/>
      <c r="M83" s="55"/>
    </row>
    <row r="84" spans="1:13">
      <c r="A84" s="53" t="str">
        <f>IF(B84="","",Setup!$B$13&amp;"-"&amp;TEXT(VALUE(RIGHT(B84,3)),"0000"))</f>
        <v/>
      </c>
      <c r="B84" s="53"/>
      <c r="C84" s="53" t="str">
        <f>IF(B84="","",IFERROR(INDEX(Jobs!$C$5:$C$104,MATCH(B84,Jobs!$A$5:$A$104,0)),""))</f>
        <v/>
      </c>
      <c r="D84" s="57" t="str">
        <f>IF(B84="","",IFERROR(INDEX(Jobs!$B$5:$B$104,MATCH(B84,Jobs!$A$5:$A$104,0)),""))</f>
        <v/>
      </c>
      <c r="E84" s="57" t="str">
        <f>IF(D84="","",D84+Setup!$B$14)</f>
        <v/>
      </c>
      <c r="F84" s="54" t="str">
        <f>IF(B84="","",IFERROR(INDEX(Jobs!$F$5:$F$104,MATCH(B84,Jobs!$A$5:$A$104,0)),""))</f>
        <v/>
      </c>
      <c r="G84" s="54" t="str">
        <f>IF(F84="","",F84*Setup!$B$9)</f>
        <v/>
      </c>
      <c r="H84" s="54" t="str">
        <f t="shared" si="6"/>
        <v/>
      </c>
      <c r="I84" s="58"/>
      <c r="J84" s="54" t="str">
        <f t="shared" si="7"/>
        <v/>
      </c>
      <c r="K84" s="53" t="str">
        <f t="shared" ca="1" si="8"/>
        <v/>
      </c>
      <c r="L84" s="59"/>
      <c r="M84" s="55"/>
    </row>
    <row r="85" spans="1:13">
      <c r="A85" s="53" t="str">
        <f>IF(B85="","",Setup!$B$13&amp;"-"&amp;TEXT(VALUE(RIGHT(B85,3)),"0000"))</f>
        <v/>
      </c>
      <c r="B85" s="53"/>
      <c r="C85" s="53" t="str">
        <f>IF(B85="","",IFERROR(INDEX(Jobs!$C$5:$C$104,MATCH(B85,Jobs!$A$5:$A$104,0)),""))</f>
        <v/>
      </c>
      <c r="D85" s="57" t="str">
        <f>IF(B85="","",IFERROR(INDEX(Jobs!$B$5:$B$104,MATCH(B85,Jobs!$A$5:$A$104,0)),""))</f>
        <v/>
      </c>
      <c r="E85" s="57" t="str">
        <f>IF(D85="","",D85+Setup!$B$14)</f>
        <v/>
      </c>
      <c r="F85" s="54" t="str">
        <f>IF(B85="","",IFERROR(INDEX(Jobs!$F$5:$F$104,MATCH(B85,Jobs!$A$5:$A$104,0)),""))</f>
        <v/>
      </c>
      <c r="G85" s="54" t="str">
        <f>IF(F85="","",F85*Setup!$B$9)</f>
        <v/>
      </c>
      <c r="H85" s="54" t="str">
        <f t="shared" si="6"/>
        <v/>
      </c>
      <c r="I85" s="58"/>
      <c r="J85" s="54" t="str">
        <f t="shared" si="7"/>
        <v/>
      </c>
      <c r="K85" s="53" t="str">
        <f t="shared" ca="1" si="8"/>
        <v/>
      </c>
      <c r="L85" s="59"/>
      <c r="M85" s="55"/>
    </row>
    <row r="86" spans="1:13">
      <c r="A86" s="53" t="str">
        <f>IF(B86="","",Setup!$B$13&amp;"-"&amp;TEXT(VALUE(RIGHT(B86,3)),"0000"))</f>
        <v/>
      </c>
      <c r="B86" s="53"/>
      <c r="C86" s="53" t="str">
        <f>IF(B86="","",IFERROR(INDEX(Jobs!$C$5:$C$104,MATCH(B86,Jobs!$A$5:$A$104,0)),""))</f>
        <v/>
      </c>
      <c r="D86" s="57" t="str">
        <f>IF(B86="","",IFERROR(INDEX(Jobs!$B$5:$B$104,MATCH(B86,Jobs!$A$5:$A$104,0)),""))</f>
        <v/>
      </c>
      <c r="E86" s="57" t="str">
        <f>IF(D86="","",D86+Setup!$B$14)</f>
        <v/>
      </c>
      <c r="F86" s="54" t="str">
        <f>IF(B86="","",IFERROR(INDEX(Jobs!$F$5:$F$104,MATCH(B86,Jobs!$A$5:$A$104,0)),""))</f>
        <v/>
      </c>
      <c r="G86" s="54" t="str">
        <f>IF(F86="","",F86*Setup!$B$9)</f>
        <v/>
      </c>
      <c r="H86" s="54" t="str">
        <f t="shared" si="6"/>
        <v/>
      </c>
      <c r="I86" s="58"/>
      <c r="J86" s="54" t="str">
        <f t="shared" si="7"/>
        <v/>
      </c>
      <c r="K86" s="53" t="str">
        <f t="shared" ca="1" si="8"/>
        <v/>
      </c>
      <c r="L86" s="59"/>
      <c r="M86" s="55"/>
    </row>
    <row r="87" spans="1:13">
      <c r="A87" s="53" t="str">
        <f>IF(B87="","",Setup!$B$13&amp;"-"&amp;TEXT(VALUE(RIGHT(B87,3)),"0000"))</f>
        <v/>
      </c>
      <c r="B87" s="53"/>
      <c r="C87" s="53" t="str">
        <f>IF(B87="","",IFERROR(INDEX(Jobs!$C$5:$C$104,MATCH(B87,Jobs!$A$5:$A$104,0)),""))</f>
        <v/>
      </c>
      <c r="D87" s="57" t="str">
        <f>IF(B87="","",IFERROR(INDEX(Jobs!$B$5:$B$104,MATCH(B87,Jobs!$A$5:$A$104,0)),""))</f>
        <v/>
      </c>
      <c r="E87" s="57" t="str">
        <f>IF(D87="","",D87+Setup!$B$14)</f>
        <v/>
      </c>
      <c r="F87" s="54" t="str">
        <f>IF(B87="","",IFERROR(INDEX(Jobs!$F$5:$F$104,MATCH(B87,Jobs!$A$5:$A$104,0)),""))</f>
        <v/>
      </c>
      <c r="G87" s="54" t="str">
        <f>IF(F87="","",F87*Setup!$B$9)</f>
        <v/>
      </c>
      <c r="H87" s="54" t="str">
        <f t="shared" si="6"/>
        <v/>
      </c>
      <c r="I87" s="58"/>
      <c r="J87" s="54" t="str">
        <f t="shared" si="7"/>
        <v/>
      </c>
      <c r="K87" s="53" t="str">
        <f t="shared" ca="1" si="8"/>
        <v/>
      </c>
      <c r="L87" s="59"/>
      <c r="M87" s="55"/>
    </row>
    <row r="88" spans="1:13">
      <c r="A88" s="53" t="str">
        <f>IF(B88="","",Setup!$B$13&amp;"-"&amp;TEXT(VALUE(RIGHT(B88,3)),"0000"))</f>
        <v/>
      </c>
      <c r="B88" s="53"/>
      <c r="C88" s="53" t="str">
        <f>IF(B88="","",IFERROR(INDEX(Jobs!$C$5:$C$104,MATCH(B88,Jobs!$A$5:$A$104,0)),""))</f>
        <v/>
      </c>
      <c r="D88" s="57" t="str">
        <f>IF(B88="","",IFERROR(INDEX(Jobs!$B$5:$B$104,MATCH(B88,Jobs!$A$5:$A$104,0)),""))</f>
        <v/>
      </c>
      <c r="E88" s="57" t="str">
        <f>IF(D88="","",D88+Setup!$B$14)</f>
        <v/>
      </c>
      <c r="F88" s="54" t="str">
        <f>IF(B88="","",IFERROR(INDEX(Jobs!$F$5:$F$104,MATCH(B88,Jobs!$A$5:$A$104,0)),""))</f>
        <v/>
      </c>
      <c r="G88" s="54" t="str">
        <f>IF(F88="","",F88*Setup!$B$9)</f>
        <v/>
      </c>
      <c r="H88" s="54" t="str">
        <f t="shared" si="6"/>
        <v/>
      </c>
      <c r="I88" s="58"/>
      <c r="J88" s="54" t="str">
        <f t="shared" si="7"/>
        <v/>
      </c>
      <c r="K88" s="53" t="str">
        <f t="shared" ca="1" si="8"/>
        <v/>
      </c>
      <c r="L88" s="59"/>
      <c r="M88" s="55"/>
    </row>
    <row r="89" spans="1:13">
      <c r="A89" s="53" t="str">
        <f>IF(B89="","",Setup!$B$13&amp;"-"&amp;TEXT(VALUE(RIGHT(B89,3)),"0000"))</f>
        <v/>
      </c>
      <c r="B89" s="53"/>
      <c r="C89" s="53" t="str">
        <f>IF(B89="","",IFERROR(INDEX(Jobs!$C$5:$C$104,MATCH(B89,Jobs!$A$5:$A$104,0)),""))</f>
        <v/>
      </c>
      <c r="D89" s="57" t="str">
        <f>IF(B89="","",IFERROR(INDEX(Jobs!$B$5:$B$104,MATCH(B89,Jobs!$A$5:$A$104,0)),""))</f>
        <v/>
      </c>
      <c r="E89" s="57" t="str">
        <f>IF(D89="","",D89+Setup!$B$14)</f>
        <v/>
      </c>
      <c r="F89" s="54" t="str">
        <f>IF(B89="","",IFERROR(INDEX(Jobs!$F$5:$F$104,MATCH(B89,Jobs!$A$5:$A$104,0)),""))</f>
        <v/>
      </c>
      <c r="G89" s="54" t="str">
        <f>IF(F89="","",F89*Setup!$B$9)</f>
        <v/>
      </c>
      <c r="H89" s="54" t="str">
        <f t="shared" si="6"/>
        <v/>
      </c>
      <c r="I89" s="58"/>
      <c r="J89" s="54" t="str">
        <f t="shared" si="7"/>
        <v/>
      </c>
      <c r="K89" s="53" t="str">
        <f t="shared" ca="1" si="8"/>
        <v/>
      </c>
      <c r="L89" s="59"/>
      <c r="M89" s="55"/>
    </row>
    <row r="90" spans="1:13">
      <c r="A90" s="53" t="str">
        <f>IF(B90="","",Setup!$B$13&amp;"-"&amp;TEXT(VALUE(RIGHT(B90,3)),"0000"))</f>
        <v/>
      </c>
      <c r="B90" s="53"/>
      <c r="C90" s="53" t="str">
        <f>IF(B90="","",IFERROR(INDEX(Jobs!$C$5:$C$104,MATCH(B90,Jobs!$A$5:$A$104,0)),""))</f>
        <v/>
      </c>
      <c r="D90" s="57" t="str">
        <f>IF(B90="","",IFERROR(INDEX(Jobs!$B$5:$B$104,MATCH(B90,Jobs!$A$5:$A$104,0)),""))</f>
        <v/>
      </c>
      <c r="E90" s="57" t="str">
        <f>IF(D90="","",D90+Setup!$B$14)</f>
        <v/>
      </c>
      <c r="F90" s="54" t="str">
        <f>IF(B90="","",IFERROR(INDEX(Jobs!$F$5:$F$104,MATCH(B90,Jobs!$A$5:$A$104,0)),""))</f>
        <v/>
      </c>
      <c r="G90" s="54" t="str">
        <f>IF(F90="","",F90*Setup!$B$9)</f>
        <v/>
      </c>
      <c r="H90" s="54" t="str">
        <f t="shared" si="6"/>
        <v/>
      </c>
      <c r="I90" s="58"/>
      <c r="J90" s="54" t="str">
        <f t="shared" si="7"/>
        <v/>
      </c>
      <c r="K90" s="53" t="str">
        <f t="shared" ca="1" si="8"/>
        <v/>
      </c>
      <c r="L90" s="59"/>
      <c r="M90" s="55"/>
    </row>
    <row r="91" spans="1:13">
      <c r="A91" s="53" t="str">
        <f>IF(B91="","",Setup!$B$13&amp;"-"&amp;TEXT(VALUE(RIGHT(B91,3)),"0000"))</f>
        <v/>
      </c>
      <c r="B91" s="53"/>
      <c r="C91" s="53" t="str">
        <f>IF(B91="","",IFERROR(INDEX(Jobs!$C$5:$C$104,MATCH(B91,Jobs!$A$5:$A$104,0)),""))</f>
        <v/>
      </c>
      <c r="D91" s="57" t="str">
        <f>IF(B91="","",IFERROR(INDEX(Jobs!$B$5:$B$104,MATCH(B91,Jobs!$A$5:$A$104,0)),""))</f>
        <v/>
      </c>
      <c r="E91" s="57" t="str">
        <f>IF(D91="","",D91+Setup!$B$14)</f>
        <v/>
      </c>
      <c r="F91" s="54" t="str">
        <f>IF(B91="","",IFERROR(INDEX(Jobs!$F$5:$F$104,MATCH(B91,Jobs!$A$5:$A$104,0)),""))</f>
        <v/>
      </c>
      <c r="G91" s="54" t="str">
        <f>IF(F91="","",F91*Setup!$B$9)</f>
        <v/>
      </c>
      <c r="H91" s="54" t="str">
        <f t="shared" si="6"/>
        <v/>
      </c>
      <c r="I91" s="58"/>
      <c r="J91" s="54" t="str">
        <f t="shared" si="7"/>
        <v/>
      </c>
      <c r="K91" s="53" t="str">
        <f t="shared" ca="1" si="8"/>
        <v/>
      </c>
      <c r="L91" s="59"/>
      <c r="M91" s="55"/>
    </row>
    <row r="92" spans="1:13">
      <c r="A92" s="53" t="str">
        <f>IF(B92="","",Setup!$B$13&amp;"-"&amp;TEXT(VALUE(RIGHT(B92,3)),"0000"))</f>
        <v/>
      </c>
      <c r="B92" s="53"/>
      <c r="C92" s="53" t="str">
        <f>IF(B92="","",IFERROR(INDEX(Jobs!$C$5:$C$104,MATCH(B92,Jobs!$A$5:$A$104,0)),""))</f>
        <v/>
      </c>
      <c r="D92" s="57" t="str">
        <f>IF(B92="","",IFERROR(INDEX(Jobs!$B$5:$B$104,MATCH(B92,Jobs!$A$5:$A$104,0)),""))</f>
        <v/>
      </c>
      <c r="E92" s="57" t="str">
        <f>IF(D92="","",D92+Setup!$B$14)</f>
        <v/>
      </c>
      <c r="F92" s="54" t="str">
        <f>IF(B92="","",IFERROR(INDEX(Jobs!$F$5:$F$104,MATCH(B92,Jobs!$A$5:$A$104,0)),""))</f>
        <v/>
      </c>
      <c r="G92" s="54" t="str">
        <f>IF(F92="","",F92*Setup!$B$9)</f>
        <v/>
      </c>
      <c r="H92" s="54" t="str">
        <f t="shared" si="6"/>
        <v/>
      </c>
      <c r="I92" s="58"/>
      <c r="J92" s="54" t="str">
        <f t="shared" si="7"/>
        <v/>
      </c>
      <c r="K92" s="53" t="str">
        <f t="shared" ca="1" si="8"/>
        <v/>
      </c>
      <c r="L92" s="59"/>
      <c r="M92" s="55"/>
    </row>
    <row r="93" spans="1:13">
      <c r="A93" s="53" t="str">
        <f>IF(B93="","",Setup!$B$13&amp;"-"&amp;TEXT(VALUE(RIGHT(B93,3)),"0000"))</f>
        <v/>
      </c>
      <c r="B93" s="53"/>
      <c r="C93" s="53" t="str">
        <f>IF(B93="","",IFERROR(INDEX(Jobs!$C$5:$C$104,MATCH(B93,Jobs!$A$5:$A$104,0)),""))</f>
        <v/>
      </c>
      <c r="D93" s="57" t="str">
        <f>IF(B93="","",IFERROR(INDEX(Jobs!$B$5:$B$104,MATCH(B93,Jobs!$A$5:$A$104,0)),""))</f>
        <v/>
      </c>
      <c r="E93" s="57" t="str">
        <f>IF(D93="","",D93+Setup!$B$14)</f>
        <v/>
      </c>
      <c r="F93" s="54" t="str">
        <f>IF(B93="","",IFERROR(INDEX(Jobs!$F$5:$F$104,MATCH(B93,Jobs!$A$5:$A$104,0)),""))</f>
        <v/>
      </c>
      <c r="G93" s="54" t="str">
        <f>IF(F93="","",F93*Setup!$B$9)</f>
        <v/>
      </c>
      <c r="H93" s="54" t="str">
        <f t="shared" si="6"/>
        <v/>
      </c>
      <c r="I93" s="58"/>
      <c r="J93" s="54" t="str">
        <f t="shared" si="7"/>
        <v/>
      </c>
      <c r="K93" s="53" t="str">
        <f t="shared" ca="1" si="8"/>
        <v/>
      </c>
      <c r="L93" s="59"/>
      <c r="M93" s="55"/>
    </row>
    <row r="94" spans="1:13">
      <c r="A94" s="53" t="str">
        <f>IF(B94="","",Setup!$B$13&amp;"-"&amp;TEXT(VALUE(RIGHT(B94,3)),"0000"))</f>
        <v/>
      </c>
      <c r="B94" s="53"/>
      <c r="C94" s="53" t="str">
        <f>IF(B94="","",IFERROR(INDEX(Jobs!$C$5:$C$104,MATCH(B94,Jobs!$A$5:$A$104,0)),""))</f>
        <v/>
      </c>
      <c r="D94" s="57" t="str">
        <f>IF(B94="","",IFERROR(INDEX(Jobs!$B$5:$B$104,MATCH(B94,Jobs!$A$5:$A$104,0)),""))</f>
        <v/>
      </c>
      <c r="E94" s="57" t="str">
        <f>IF(D94="","",D94+Setup!$B$14)</f>
        <v/>
      </c>
      <c r="F94" s="54" t="str">
        <f>IF(B94="","",IFERROR(INDEX(Jobs!$F$5:$F$104,MATCH(B94,Jobs!$A$5:$A$104,0)),""))</f>
        <v/>
      </c>
      <c r="G94" s="54" t="str">
        <f>IF(F94="","",F94*Setup!$B$9)</f>
        <v/>
      </c>
      <c r="H94" s="54" t="str">
        <f t="shared" si="6"/>
        <v/>
      </c>
      <c r="I94" s="58"/>
      <c r="J94" s="54" t="str">
        <f t="shared" si="7"/>
        <v/>
      </c>
      <c r="K94" s="53" t="str">
        <f t="shared" ca="1" si="8"/>
        <v/>
      </c>
      <c r="L94" s="59"/>
      <c r="M94" s="55"/>
    </row>
    <row r="95" spans="1:13">
      <c r="A95" s="53" t="str">
        <f>IF(B95="","",Setup!$B$13&amp;"-"&amp;TEXT(VALUE(RIGHT(B95,3)),"0000"))</f>
        <v/>
      </c>
      <c r="B95" s="53"/>
      <c r="C95" s="53" t="str">
        <f>IF(B95="","",IFERROR(INDEX(Jobs!$C$5:$C$104,MATCH(B95,Jobs!$A$5:$A$104,0)),""))</f>
        <v/>
      </c>
      <c r="D95" s="57" t="str">
        <f>IF(B95="","",IFERROR(INDEX(Jobs!$B$5:$B$104,MATCH(B95,Jobs!$A$5:$A$104,0)),""))</f>
        <v/>
      </c>
      <c r="E95" s="57" t="str">
        <f>IF(D95="","",D95+Setup!$B$14)</f>
        <v/>
      </c>
      <c r="F95" s="54" t="str">
        <f>IF(B95="","",IFERROR(INDEX(Jobs!$F$5:$F$104,MATCH(B95,Jobs!$A$5:$A$104,0)),""))</f>
        <v/>
      </c>
      <c r="G95" s="54" t="str">
        <f>IF(F95="","",F95*Setup!$B$9)</f>
        <v/>
      </c>
      <c r="H95" s="54" t="str">
        <f t="shared" si="6"/>
        <v/>
      </c>
      <c r="I95" s="58"/>
      <c r="J95" s="54" t="str">
        <f t="shared" si="7"/>
        <v/>
      </c>
      <c r="K95" s="53" t="str">
        <f t="shared" ca="1" si="8"/>
        <v/>
      </c>
      <c r="L95" s="59"/>
      <c r="M95" s="55"/>
    </row>
    <row r="96" spans="1:13">
      <c r="A96" s="53" t="str">
        <f>IF(B96="","",Setup!$B$13&amp;"-"&amp;TEXT(VALUE(RIGHT(B96,3)),"0000"))</f>
        <v/>
      </c>
      <c r="B96" s="53"/>
      <c r="C96" s="53" t="str">
        <f>IF(B96="","",IFERROR(INDEX(Jobs!$C$5:$C$104,MATCH(B96,Jobs!$A$5:$A$104,0)),""))</f>
        <v/>
      </c>
      <c r="D96" s="57" t="str">
        <f>IF(B96="","",IFERROR(INDEX(Jobs!$B$5:$B$104,MATCH(B96,Jobs!$A$5:$A$104,0)),""))</f>
        <v/>
      </c>
      <c r="E96" s="57" t="str">
        <f>IF(D96="","",D96+Setup!$B$14)</f>
        <v/>
      </c>
      <c r="F96" s="54" t="str">
        <f>IF(B96="","",IFERROR(INDEX(Jobs!$F$5:$F$104,MATCH(B96,Jobs!$A$5:$A$104,0)),""))</f>
        <v/>
      </c>
      <c r="G96" s="54" t="str">
        <f>IF(F96="","",F96*Setup!$B$9)</f>
        <v/>
      </c>
      <c r="H96" s="54" t="str">
        <f t="shared" si="6"/>
        <v/>
      </c>
      <c r="I96" s="58"/>
      <c r="J96" s="54" t="str">
        <f t="shared" si="7"/>
        <v/>
      </c>
      <c r="K96" s="53" t="str">
        <f t="shared" ca="1" si="8"/>
        <v/>
      </c>
      <c r="L96" s="59"/>
      <c r="M96" s="55"/>
    </row>
    <row r="97" spans="1:13">
      <c r="A97" s="53" t="str">
        <f>IF(B97="","",Setup!$B$13&amp;"-"&amp;TEXT(VALUE(RIGHT(B97,3)),"0000"))</f>
        <v/>
      </c>
      <c r="B97" s="53"/>
      <c r="C97" s="53" t="str">
        <f>IF(B97="","",IFERROR(INDEX(Jobs!$C$5:$C$104,MATCH(B97,Jobs!$A$5:$A$104,0)),""))</f>
        <v/>
      </c>
      <c r="D97" s="57" t="str">
        <f>IF(B97="","",IFERROR(INDEX(Jobs!$B$5:$B$104,MATCH(B97,Jobs!$A$5:$A$104,0)),""))</f>
        <v/>
      </c>
      <c r="E97" s="57" t="str">
        <f>IF(D97="","",D97+Setup!$B$14)</f>
        <v/>
      </c>
      <c r="F97" s="54" t="str">
        <f>IF(B97="","",IFERROR(INDEX(Jobs!$F$5:$F$104,MATCH(B97,Jobs!$A$5:$A$104,0)),""))</f>
        <v/>
      </c>
      <c r="G97" s="54" t="str">
        <f>IF(F97="","",F97*Setup!$B$9)</f>
        <v/>
      </c>
      <c r="H97" s="54" t="str">
        <f t="shared" si="6"/>
        <v/>
      </c>
      <c r="I97" s="58"/>
      <c r="J97" s="54" t="str">
        <f t="shared" si="7"/>
        <v/>
      </c>
      <c r="K97" s="53" t="str">
        <f t="shared" ca="1" si="8"/>
        <v/>
      </c>
      <c r="L97" s="59"/>
      <c r="M97" s="55"/>
    </row>
    <row r="98" spans="1:13">
      <c r="A98" s="53" t="str">
        <f>IF(B98="","",Setup!$B$13&amp;"-"&amp;TEXT(VALUE(RIGHT(B98,3)),"0000"))</f>
        <v/>
      </c>
      <c r="B98" s="53"/>
      <c r="C98" s="53" t="str">
        <f>IF(B98="","",IFERROR(INDEX(Jobs!$C$5:$C$104,MATCH(B98,Jobs!$A$5:$A$104,0)),""))</f>
        <v/>
      </c>
      <c r="D98" s="57" t="str">
        <f>IF(B98="","",IFERROR(INDEX(Jobs!$B$5:$B$104,MATCH(B98,Jobs!$A$5:$A$104,0)),""))</f>
        <v/>
      </c>
      <c r="E98" s="57" t="str">
        <f>IF(D98="","",D98+Setup!$B$14)</f>
        <v/>
      </c>
      <c r="F98" s="54" t="str">
        <f>IF(B98="","",IFERROR(INDEX(Jobs!$F$5:$F$104,MATCH(B98,Jobs!$A$5:$A$104,0)),""))</f>
        <v/>
      </c>
      <c r="G98" s="54" t="str">
        <f>IF(F98="","",F98*Setup!$B$9)</f>
        <v/>
      </c>
      <c r="H98" s="54" t="str">
        <f t="shared" si="6"/>
        <v/>
      </c>
      <c r="I98" s="58"/>
      <c r="J98" s="54" t="str">
        <f t="shared" si="7"/>
        <v/>
      </c>
      <c r="K98" s="53" t="str">
        <f t="shared" ca="1" si="8"/>
        <v/>
      </c>
      <c r="L98" s="59"/>
      <c r="M98" s="55"/>
    </row>
    <row r="99" spans="1:13">
      <c r="A99" s="53" t="str">
        <f>IF(B99="","",Setup!$B$13&amp;"-"&amp;TEXT(VALUE(RIGHT(B99,3)),"0000"))</f>
        <v/>
      </c>
      <c r="B99" s="53"/>
      <c r="C99" s="53" t="str">
        <f>IF(B99="","",IFERROR(INDEX(Jobs!$C$5:$C$104,MATCH(B99,Jobs!$A$5:$A$104,0)),""))</f>
        <v/>
      </c>
      <c r="D99" s="57" t="str">
        <f>IF(B99="","",IFERROR(INDEX(Jobs!$B$5:$B$104,MATCH(B99,Jobs!$A$5:$A$104,0)),""))</f>
        <v/>
      </c>
      <c r="E99" s="57" t="str">
        <f>IF(D99="","",D99+Setup!$B$14)</f>
        <v/>
      </c>
      <c r="F99" s="54" t="str">
        <f>IF(B99="","",IFERROR(INDEX(Jobs!$F$5:$F$104,MATCH(B99,Jobs!$A$5:$A$104,0)),""))</f>
        <v/>
      </c>
      <c r="G99" s="54" t="str">
        <f>IF(F99="","",F99*Setup!$B$9)</f>
        <v/>
      </c>
      <c r="H99" s="54" t="str">
        <f t="shared" si="6"/>
        <v/>
      </c>
      <c r="I99" s="58"/>
      <c r="J99" s="54" t="str">
        <f t="shared" si="7"/>
        <v/>
      </c>
      <c r="K99" s="53" t="str">
        <f t="shared" ca="1" si="8"/>
        <v/>
      </c>
      <c r="L99" s="59"/>
      <c r="M99" s="55"/>
    </row>
    <row r="100" spans="1:13">
      <c r="A100" s="53" t="str">
        <f>IF(B100="","",Setup!$B$13&amp;"-"&amp;TEXT(VALUE(RIGHT(B100,3)),"0000"))</f>
        <v/>
      </c>
      <c r="B100" s="53"/>
      <c r="C100" s="53" t="str">
        <f>IF(B100="","",IFERROR(INDEX(Jobs!$C$5:$C$104,MATCH(B100,Jobs!$A$5:$A$104,0)),""))</f>
        <v/>
      </c>
      <c r="D100" s="57" t="str">
        <f>IF(B100="","",IFERROR(INDEX(Jobs!$B$5:$B$104,MATCH(B100,Jobs!$A$5:$A$104,0)),""))</f>
        <v/>
      </c>
      <c r="E100" s="57" t="str">
        <f>IF(D100="","",D100+Setup!$B$14)</f>
        <v/>
      </c>
      <c r="F100" s="54" t="str">
        <f>IF(B100="","",IFERROR(INDEX(Jobs!$F$5:$F$104,MATCH(B100,Jobs!$A$5:$A$104,0)),""))</f>
        <v/>
      </c>
      <c r="G100" s="54" t="str">
        <f>IF(F100="","",F100*Setup!$B$9)</f>
        <v/>
      </c>
      <c r="H100" s="54" t="str">
        <f t="shared" si="6"/>
        <v/>
      </c>
      <c r="I100" s="58"/>
      <c r="J100" s="54" t="str">
        <f t="shared" si="7"/>
        <v/>
      </c>
      <c r="K100" s="53" t="str">
        <f t="shared" ca="1" si="8"/>
        <v/>
      </c>
      <c r="L100" s="59"/>
      <c r="M100" s="55"/>
    </row>
    <row r="101" spans="1:13">
      <c r="A101" s="53" t="str">
        <f>IF(B101="","",Setup!$B$13&amp;"-"&amp;TEXT(VALUE(RIGHT(B101,3)),"0000"))</f>
        <v/>
      </c>
      <c r="B101" s="53"/>
      <c r="C101" s="53" t="str">
        <f>IF(B101="","",IFERROR(INDEX(Jobs!$C$5:$C$104,MATCH(B101,Jobs!$A$5:$A$104,0)),""))</f>
        <v/>
      </c>
      <c r="D101" s="57" t="str">
        <f>IF(B101="","",IFERROR(INDEX(Jobs!$B$5:$B$104,MATCH(B101,Jobs!$A$5:$A$104,0)),""))</f>
        <v/>
      </c>
      <c r="E101" s="57" t="str">
        <f>IF(D101="","",D101+Setup!$B$14)</f>
        <v/>
      </c>
      <c r="F101" s="54" t="str">
        <f>IF(B101="","",IFERROR(INDEX(Jobs!$F$5:$F$104,MATCH(B101,Jobs!$A$5:$A$104,0)),""))</f>
        <v/>
      </c>
      <c r="G101" s="54" t="str">
        <f>IF(F101="","",F101*Setup!$B$9)</f>
        <v/>
      </c>
      <c r="H101" s="54" t="str">
        <f t="shared" ref="H101:H132" si="9">IF(F101="","",F101+G101)</f>
        <v/>
      </c>
      <c r="I101" s="58"/>
      <c r="J101" s="54" t="str">
        <f t="shared" ref="J101:J132" si="10">IF(H101="","",MAX(0,H101-IF(I101="",0,I101)))</f>
        <v/>
      </c>
      <c r="K101" s="53" t="str">
        <f t="shared" ref="K101:K132" ca="1" si="11">IF(B101="","",IF(J101=0,"Paid",IF(IF(I101="",0,I101)&gt;0,"Partial",IF(E101&lt;TODAY(),"Overdue","Unpaid"))))</f>
        <v/>
      </c>
      <c r="L101" s="59"/>
      <c r="M101" s="55"/>
    </row>
    <row r="102" spans="1:13">
      <c r="A102" s="53" t="str">
        <f>IF(B102="","",Setup!$B$13&amp;"-"&amp;TEXT(VALUE(RIGHT(B102,3)),"0000"))</f>
        <v/>
      </c>
      <c r="B102" s="53"/>
      <c r="C102" s="53" t="str">
        <f>IF(B102="","",IFERROR(INDEX(Jobs!$C$5:$C$104,MATCH(B102,Jobs!$A$5:$A$104,0)),""))</f>
        <v/>
      </c>
      <c r="D102" s="57" t="str">
        <f>IF(B102="","",IFERROR(INDEX(Jobs!$B$5:$B$104,MATCH(B102,Jobs!$A$5:$A$104,0)),""))</f>
        <v/>
      </c>
      <c r="E102" s="57" t="str">
        <f>IF(D102="","",D102+Setup!$B$14)</f>
        <v/>
      </c>
      <c r="F102" s="54" t="str">
        <f>IF(B102="","",IFERROR(INDEX(Jobs!$F$5:$F$104,MATCH(B102,Jobs!$A$5:$A$104,0)),""))</f>
        <v/>
      </c>
      <c r="G102" s="54" t="str">
        <f>IF(F102="","",F102*Setup!$B$9)</f>
        <v/>
      </c>
      <c r="H102" s="54" t="str">
        <f t="shared" si="9"/>
        <v/>
      </c>
      <c r="I102" s="58"/>
      <c r="J102" s="54" t="str">
        <f t="shared" si="10"/>
        <v/>
      </c>
      <c r="K102" s="53" t="str">
        <f t="shared" ca="1" si="11"/>
        <v/>
      </c>
      <c r="L102" s="59"/>
      <c r="M102" s="55"/>
    </row>
    <row r="103" spans="1:13">
      <c r="A103" s="53" t="str">
        <f>IF(B103="","",Setup!$B$13&amp;"-"&amp;TEXT(VALUE(RIGHT(B103,3)),"0000"))</f>
        <v/>
      </c>
      <c r="B103" s="53"/>
      <c r="C103" s="53" t="str">
        <f>IF(B103="","",IFERROR(INDEX(Jobs!$C$5:$C$104,MATCH(B103,Jobs!$A$5:$A$104,0)),""))</f>
        <v/>
      </c>
      <c r="D103" s="57" t="str">
        <f>IF(B103="","",IFERROR(INDEX(Jobs!$B$5:$B$104,MATCH(B103,Jobs!$A$5:$A$104,0)),""))</f>
        <v/>
      </c>
      <c r="E103" s="57" t="str">
        <f>IF(D103="","",D103+Setup!$B$14)</f>
        <v/>
      </c>
      <c r="F103" s="54" t="str">
        <f>IF(B103="","",IFERROR(INDEX(Jobs!$F$5:$F$104,MATCH(B103,Jobs!$A$5:$A$104,0)),""))</f>
        <v/>
      </c>
      <c r="G103" s="54" t="str">
        <f>IF(F103="","",F103*Setup!$B$9)</f>
        <v/>
      </c>
      <c r="H103" s="54" t="str">
        <f t="shared" si="9"/>
        <v/>
      </c>
      <c r="I103" s="58"/>
      <c r="J103" s="54" t="str">
        <f t="shared" si="10"/>
        <v/>
      </c>
      <c r="K103" s="53" t="str">
        <f t="shared" ca="1" si="11"/>
        <v/>
      </c>
      <c r="L103" s="59"/>
      <c r="M103" s="55"/>
    </row>
    <row r="104" spans="1:13">
      <c r="A104" s="53" t="str">
        <f>IF(B104="","",Setup!$B$13&amp;"-"&amp;TEXT(VALUE(RIGHT(B104,3)),"0000"))</f>
        <v/>
      </c>
      <c r="B104" s="53"/>
      <c r="C104" s="53" t="str">
        <f>IF(B104="","",IFERROR(INDEX(Jobs!$C$5:$C$104,MATCH(B104,Jobs!$A$5:$A$104,0)),""))</f>
        <v/>
      </c>
      <c r="D104" s="57" t="str">
        <f>IF(B104="","",IFERROR(INDEX(Jobs!$B$5:$B$104,MATCH(B104,Jobs!$A$5:$A$104,0)),""))</f>
        <v/>
      </c>
      <c r="E104" s="57" t="str">
        <f>IF(D104="","",D104+Setup!$B$14)</f>
        <v/>
      </c>
      <c r="F104" s="54" t="str">
        <f>IF(B104="","",IFERROR(INDEX(Jobs!$F$5:$F$104,MATCH(B104,Jobs!$A$5:$A$104,0)),""))</f>
        <v/>
      </c>
      <c r="G104" s="54" t="str">
        <f>IF(F104="","",F104*Setup!$B$9)</f>
        <v/>
      </c>
      <c r="H104" s="54" t="str">
        <f t="shared" si="9"/>
        <v/>
      </c>
      <c r="I104" s="58"/>
      <c r="J104" s="54" t="str">
        <f t="shared" si="10"/>
        <v/>
      </c>
      <c r="K104" s="53" t="str">
        <f t="shared" ca="1" si="11"/>
        <v/>
      </c>
      <c r="L104" s="59"/>
      <c r="M104" s="55"/>
    </row>
  </sheetData>
  <conditionalFormatting sqref="K5:K104">
    <cfRule type="expression" dxfId="2" priority="1">
      <formula>K5="Paid"</formula>
    </cfRule>
    <cfRule type="expression" dxfId="1" priority="2">
      <formula>K5="Overdue"</formula>
    </cfRule>
    <cfRule type="expression" dxfId="0" priority="3">
      <formula>K5="Partial"</formula>
    </cfRule>
  </conditionalFormatting>
  <dataValidations count="3">
    <dataValidation type="list" sqref="I5:I100" xr:uid="{00000000-0002-0000-0400-000000000000}">
      <formula1>"Draft,Sent,Unpaid,Paid,Overdue,Void"</formula1>
    </dataValidation>
    <dataValidation type="list" sqref="I5:I104" xr:uid="{00000000-0002-0000-0400-000002000000}">
      <formula1>"Draft,Unpaid,Paid,Overdue"</formula1>
    </dataValidation>
    <dataValidation type="list" sqref="M5:M104" xr:uid="{00000000-0002-0000-0400-000003000000}">
      <formula1>"Cash,Card,Zelle,Venmo,Check,ACH,Other"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1000000}">
          <x14:formula1>
            <xm:f>Jobs!$A$5:$A$104</xm:f>
          </x14:formula1>
          <xm:sqref>B5:B104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workbookViewId="0"/>
  </sheetViews>
  <sheetFormatPr defaultRowHeight="14"/>
  <cols>
    <col min="1" max="1" width="30" customWidth="1"/>
    <col min="2" max="2" width="9" customWidth="1"/>
    <col min="3" max="3" width="14" customWidth="1"/>
    <col min="4" max="4" width="15" customWidth="1"/>
    <col min="5" max="5" width="26" customWidth="1"/>
    <col min="6" max="7" width="16" customWidth="1"/>
  </cols>
  <sheetData>
    <row r="1" spans="1:7" ht="18.649999999999999" customHeight="1">
      <c r="A1" s="83" t="str">
        <f>Setup!B5</f>
        <v>Shine Mobile Detailing</v>
      </c>
      <c r="B1" s="83"/>
      <c r="C1" s="83"/>
      <c r="D1" s="38"/>
      <c r="E1" s="38"/>
      <c r="F1" s="1"/>
      <c r="G1" s="1"/>
    </row>
    <row r="2" spans="1:7" ht="12" customHeight="1">
      <c r="A2" s="84" t="str">
        <f>Setup!B6&amp;"  |  "&amp;Setup!B7&amp;"  |  "&amp;Setup!B8</f>
        <v>Your Name  |  555-0100  |  hello@example.com</v>
      </c>
      <c r="B2" s="84"/>
      <c r="C2" s="84"/>
      <c r="D2" s="39"/>
      <c r="E2" s="39"/>
      <c r="F2" s="2"/>
      <c r="G2" s="2"/>
    </row>
    <row r="3" spans="1:7">
      <c r="A3" s="17"/>
      <c r="B3" s="17"/>
      <c r="C3" s="17"/>
      <c r="D3" s="17"/>
      <c r="E3" s="17"/>
    </row>
    <row r="4" spans="1:7" ht="16" customHeight="1">
      <c r="A4" s="81" t="s">
        <v>122</v>
      </c>
      <c r="B4" s="81"/>
      <c r="C4" s="82"/>
      <c r="D4" s="82"/>
      <c r="E4" s="82"/>
      <c r="F4" s="15"/>
      <c r="G4" s="15"/>
    </row>
    <row r="5" spans="1:7" ht="18">
      <c r="A5" s="17"/>
      <c r="B5" s="17"/>
      <c r="C5" s="17"/>
      <c r="D5" s="71" t="s">
        <v>111</v>
      </c>
      <c r="E5" s="72" t="str">
        <f>'Invoice Input'!B5</f>
        <v>INV-0001</v>
      </c>
      <c r="F5" s="73"/>
      <c r="G5" s="73"/>
    </row>
    <row r="6" spans="1:7">
      <c r="A6" s="17"/>
      <c r="B6" s="17"/>
      <c r="C6" s="17"/>
      <c r="D6" s="19" t="s">
        <v>112</v>
      </c>
      <c r="E6" s="20">
        <f>'Invoice Input'!B8</f>
        <v>46249</v>
      </c>
    </row>
    <row r="7" spans="1:7">
      <c r="A7" s="17"/>
      <c r="B7" s="17"/>
      <c r="C7" s="17"/>
      <c r="D7" s="21" t="s">
        <v>113</v>
      </c>
      <c r="E7" s="22">
        <f>'Invoice Input'!B9</f>
        <v>46263</v>
      </c>
    </row>
    <row r="8" spans="1:7">
      <c r="A8" s="23" t="s">
        <v>123</v>
      </c>
      <c r="B8" s="24"/>
      <c r="C8" s="23"/>
      <c r="D8" s="17"/>
      <c r="E8" s="17"/>
    </row>
    <row r="9" spans="1:7" ht="14.5">
      <c r="A9" s="75" t="str">
        <f>'Invoice Input'!B6</f>
        <v>John Smith</v>
      </c>
      <c r="B9" s="76"/>
      <c r="C9" s="77"/>
      <c r="D9" s="17"/>
      <c r="E9" s="17"/>
    </row>
    <row r="10" spans="1:7">
      <c r="A10" s="78" t="str">
        <f>'Invoice Input'!B7</f>
        <v>2019 Ford F-150</v>
      </c>
      <c r="B10" s="79"/>
      <c r="C10" s="79"/>
      <c r="D10" s="17"/>
      <c r="E10" s="17"/>
    </row>
    <row r="11" spans="1:7" ht="17.399999999999999" customHeight="1">
      <c r="A11" s="17"/>
      <c r="B11" s="17"/>
      <c r="C11" s="17"/>
      <c r="D11" s="17"/>
      <c r="E11" s="17"/>
    </row>
    <row r="12" spans="1:7">
      <c r="A12" s="25" t="s">
        <v>124</v>
      </c>
      <c r="B12" s="25" t="s">
        <v>125</v>
      </c>
      <c r="C12" s="25" t="s">
        <v>126</v>
      </c>
      <c r="D12" s="25" t="s">
        <v>74</v>
      </c>
      <c r="E12" s="25" t="s">
        <v>45</v>
      </c>
    </row>
    <row r="13" spans="1:7" ht="17.399999999999999" customHeight="1">
      <c r="A13" s="26" t="str">
        <f>IF('Invoice Input'!A13="","",'Invoice Input'!A13)</f>
        <v>Full Detail</v>
      </c>
      <c r="B13" s="28">
        <f>IF('Invoice Input'!B13="","",'Invoice Input'!B13)</f>
        <v>1</v>
      </c>
      <c r="C13" s="30">
        <f>IF('Invoice Input'!C13="","",'Invoice Input'!C13)</f>
        <v>199</v>
      </c>
      <c r="D13" s="30">
        <f>IF('Invoice Input'!D13="","",'Invoice Input'!D13)</f>
        <v>199</v>
      </c>
      <c r="E13" s="26" t="str">
        <f>IF('Invoice Input'!E13="","",'Invoice Input'!E13)</f>
        <v/>
      </c>
    </row>
    <row r="14" spans="1:7" ht="13.4" customHeight="1">
      <c r="A14" s="26" t="str">
        <f>IF('Invoice Input'!A14="","",'Invoice Input'!A14)</f>
        <v>Pet Hair Removal</v>
      </c>
      <c r="B14" s="28">
        <f>IF('Invoice Input'!B14="","",'Invoice Input'!B14)</f>
        <v>1</v>
      </c>
      <c r="C14" s="30">
        <f>IF('Invoice Input'!C14="","",'Invoice Input'!C14)</f>
        <v>50</v>
      </c>
      <c r="D14" s="30">
        <f>IF('Invoice Input'!D14="","",'Invoice Input'!D14)</f>
        <v>50</v>
      </c>
      <c r="E14" s="26" t="str">
        <f>IF('Invoice Input'!E14="","",'Invoice Input'!E14)</f>
        <v/>
      </c>
    </row>
    <row r="15" spans="1:7" ht="13.4" customHeight="1">
      <c r="A15" s="26" t="str">
        <f>IF('Invoice Input'!A15="","",'Invoice Input'!A15)</f>
        <v>Engine Bay</v>
      </c>
      <c r="B15" s="28">
        <f>IF('Invoice Input'!B15="","",'Invoice Input'!B15)</f>
        <v>1</v>
      </c>
      <c r="C15" s="30">
        <f>IF('Invoice Input'!C15="","",'Invoice Input'!C15)</f>
        <v>45</v>
      </c>
      <c r="D15" s="30">
        <f>IF('Invoice Input'!D15="","",'Invoice Input'!D15)</f>
        <v>45</v>
      </c>
      <c r="E15" s="26" t="str">
        <f>IF('Invoice Input'!E15="","",'Invoice Input'!E15)</f>
        <v/>
      </c>
    </row>
    <row r="16" spans="1:7" ht="13.4" customHeight="1">
      <c r="A16" s="26" t="str">
        <f>IF('Invoice Input'!A16="","",'Invoice Input'!A16)</f>
        <v/>
      </c>
      <c r="B16" s="28" t="str">
        <f>IF('Invoice Input'!B16="","",'Invoice Input'!B16)</f>
        <v/>
      </c>
      <c r="C16" s="30" t="str">
        <f>IF('Invoice Input'!C16="","",'Invoice Input'!C16)</f>
        <v/>
      </c>
      <c r="D16" s="30" t="str">
        <f>IF('Invoice Input'!D16="","",'Invoice Input'!D16)</f>
        <v/>
      </c>
      <c r="E16" s="26" t="str">
        <f>IF('Invoice Input'!E16="","",'Invoice Input'!E16)</f>
        <v/>
      </c>
    </row>
    <row r="17" spans="1:7" ht="13.4" customHeight="1">
      <c r="A17" s="27" t="str">
        <f>IF('Invoice Input'!A17="","",'Invoice Input'!A17)</f>
        <v/>
      </c>
      <c r="B17" s="29" t="str">
        <f>IF('Invoice Input'!B17="","",'Invoice Input'!B17)</f>
        <v/>
      </c>
      <c r="C17" s="31" t="str">
        <f>IF('Invoice Input'!C17="","",'Invoice Input'!C17)</f>
        <v/>
      </c>
      <c r="D17" s="31" t="str">
        <f>IF('Invoice Input'!D17="","",'Invoice Input'!D17)</f>
        <v/>
      </c>
      <c r="E17" s="27" t="str">
        <f>IF('Invoice Input'!E17="","",'Invoice Input'!E17)</f>
        <v/>
      </c>
    </row>
    <row r="18" spans="1:7">
      <c r="A18" s="17" t="str">
        <f>IF('Invoice Input'!A18="","",'Invoice Input'!A18)</f>
        <v/>
      </c>
      <c r="B18" s="17" t="str">
        <f>IF('Invoice Input'!B18="","",'Invoice Input'!B18)</f>
        <v/>
      </c>
      <c r="C18" s="17" t="str">
        <f>IF('Invoice Input'!C18="","",'Invoice Input'!C18)</f>
        <v/>
      </c>
      <c r="D18" s="17" t="str">
        <f>IF('Invoice Input'!D18="","",'Invoice Input'!D18)</f>
        <v/>
      </c>
      <c r="E18" s="17" t="str">
        <f>IF('Invoice Input'!E18="","",'Invoice Input'!E18)</f>
        <v/>
      </c>
    </row>
    <row r="19" spans="1:7">
      <c r="A19" s="17"/>
      <c r="B19" s="17"/>
      <c r="C19" s="17"/>
      <c r="D19" s="17"/>
      <c r="E19" s="17"/>
    </row>
    <row r="20" spans="1:7">
      <c r="A20" s="33" t="s">
        <v>127</v>
      </c>
      <c r="B20" s="32" t="str">
        <f ca="1">'Invoice Input'!B10</f>
        <v>Paid</v>
      </c>
      <c r="C20" s="19" t="s">
        <v>114</v>
      </c>
      <c r="D20" s="18">
        <f>SUM(D13:D18)</f>
        <v>294</v>
      </c>
      <c r="E20" s="17"/>
    </row>
    <row r="21" spans="1:7">
      <c r="A21" s="17"/>
      <c r="B21" s="17"/>
      <c r="C21" s="34" t="s">
        <v>115</v>
      </c>
      <c r="D21" s="35">
        <f>D20*Setup!$B$9</f>
        <v>17.64</v>
      </c>
      <c r="E21" s="17"/>
    </row>
    <row r="22" spans="1:7" ht="14.5">
      <c r="A22" s="17"/>
      <c r="B22" s="17"/>
      <c r="C22" s="36" t="s">
        <v>128</v>
      </c>
      <c r="D22" s="37">
        <f>D20+D21</f>
        <v>311.64</v>
      </c>
      <c r="E22" s="17"/>
    </row>
    <row r="23" spans="1:7">
      <c r="A23" s="17"/>
      <c r="B23" s="17"/>
      <c r="C23" s="17"/>
      <c r="D23" s="17"/>
      <c r="E23" s="17"/>
    </row>
    <row r="24" spans="1:7">
      <c r="A24" s="17"/>
      <c r="B24" s="17"/>
      <c r="C24" s="17"/>
      <c r="D24" s="17"/>
      <c r="E24" s="17"/>
    </row>
    <row r="25" spans="1:7">
      <c r="A25" s="80" t="s">
        <v>129</v>
      </c>
      <c r="B25" s="80"/>
      <c r="C25" s="80"/>
      <c r="D25" s="80"/>
      <c r="E25" s="80"/>
    </row>
    <row r="26" spans="1:7">
      <c r="A26" s="74"/>
      <c r="B26" s="74"/>
      <c r="C26" s="74"/>
      <c r="D26" s="74"/>
      <c r="E26" s="74"/>
      <c r="F26" s="74"/>
      <c r="G26" s="74"/>
    </row>
    <row r="27" spans="1:7">
      <c r="A27" s="74"/>
      <c r="B27" s="74"/>
      <c r="C27" s="74"/>
      <c r="D27" s="74"/>
      <c r="E27" s="74"/>
      <c r="F27" s="74"/>
      <c r="G27" s="74"/>
    </row>
  </sheetData>
  <mergeCells count="8">
    <mergeCell ref="A4:E4"/>
    <mergeCell ref="A1:C1"/>
    <mergeCell ref="A2:C2"/>
    <mergeCell ref="D5:G5"/>
    <mergeCell ref="A26:G27"/>
    <mergeCell ref="A9:C9"/>
    <mergeCell ref="A10:C10"/>
    <mergeCell ref="A25:E25"/>
  </mergeCells>
  <dataValidations count="1">
    <dataValidation type="list" sqref="D23" xr:uid="{00000000-0002-0000-0500-000000000000}">
      <formula1>"Unpaid,Paid,Overdue,Void"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0"/>
  <sheetViews>
    <sheetView workbookViewId="0"/>
  </sheetViews>
  <sheetFormatPr defaultRowHeight="14"/>
  <cols>
    <col min="1" max="3" width="18" customWidth="1"/>
    <col min="4" max="4" width="28" customWidth="1"/>
    <col min="5" max="7" width="18" customWidth="1"/>
  </cols>
  <sheetData>
    <row r="1" spans="1:7" ht="20" customHeight="1">
      <c r="A1" s="69" t="s">
        <v>130</v>
      </c>
      <c r="B1" s="69"/>
      <c r="C1" s="69"/>
      <c r="D1" s="69"/>
      <c r="E1" s="69"/>
      <c r="F1" s="69"/>
      <c r="G1" s="69"/>
    </row>
    <row r="2" spans="1:7" ht="18.649999999999999" customHeight="1">
      <c r="A2" s="70" t="s">
        <v>131</v>
      </c>
      <c r="B2" s="70"/>
      <c r="C2" s="70"/>
      <c r="D2" s="70"/>
      <c r="E2" s="70"/>
      <c r="F2" s="70"/>
      <c r="G2" s="70"/>
    </row>
    <row r="4" spans="1:7">
      <c r="A4" s="3" t="s">
        <v>94</v>
      </c>
      <c r="B4" s="3" t="s">
        <v>132</v>
      </c>
      <c r="C4" s="3" t="s">
        <v>133</v>
      </c>
      <c r="D4" s="3" t="s">
        <v>134</v>
      </c>
      <c r="E4" s="3" t="s">
        <v>74</v>
      </c>
      <c r="F4" s="3" t="s">
        <v>120</v>
      </c>
      <c r="G4" s="3" t="s">
        <v>45</v>
      </c>
    </row>
    <row r="5" spans="1:7">
      <c r="A5" s="14">
        <v>46235</v>
      </c>
      <c r="B5" t="s">
        <v>135</v>
      </c>
      <c r="C5" t="s">
        <v>136</v>
      </c>
      <c r="D5" t="s">
        <v>137</v>
      </c>
      <c r="E5" s="7">
        <v>180</v>
      </c>
      <c r="F5" t="s">
        <v>121</v>
      </c>
    </row>
    <row r="6" spans="1:7">
      <c r="A6" s="14">
        <v>46237</v>
      </c>
      <c r="B6" t="s">
        <v>138</v>
      </c>
      <c r="C6" t="s">
        <v>139</v>
      </c>
      <c r="D6" t="s">
        <v>140</v>
      </c>
      <c r="E6" s="7">
        <v>75</v>
      </c>
      <c r="F6" t="s">
        <v>121</v>
      </c>
    </row>
    <row r="7" spans="1:7">
      <c r="A7" s="14">
        <v>46239</v>
      </c>
      <c r="B7" t="s">
        <v>141</v>
      </c>
      <c r="C7" t="s">
        <v>142</v>
      </c>
      <c r="D7" t="s">
        <v>143</v>
      </c>
      <c r="E7" s="7">
        <v>120</v>
      </c>
      <c r="F7" t="s">
        <v>144</v>
      </c>
    </row>
    <row r="8" spans="1:7">
      <c r="A8" s="14">
        <v>46244</v>
      </c>
      <c r="B8" t="s">
        <v>145</v>
      </c>
      <c r="C8" t="s">
        <v>146</v>
      </c>
      <c r="D8" t="s">
        <v>147</v>
      </c>
      <c r="E8" s="7">
        <v>65</v>
      </c>
      <c r="F8" t="s">
        <v>121</v>
      </c>
    </row>
    <row r="9" spans="1:7">
      <c r="A9" s="14"/>
      <c r="E9" s="7"/>
    </row>
    <row r="10" spans="1:7">
      <c r="A10" s="14"/>
      <c r="E10" s="7"/>
    </row>
    <row r="11" spans="1:7">
      <c r="A11" s="14"/>
      <c r="E11" s="7"/>
    </row>
    <row r="12" spans="1:7">
      <c r="A12" s="14"/>
      <c r="E12" s="7"/>
    </row>
    <row r="13" spans="1:7">
      <c r="A13" s="14"/>
      <c r="E13" s="7"/>
    </row>
    <row r="14" spans="1:7">
      <c r="A14" s="14"/>
      <c r="E14" s="7"/>
    </row>
    <row r="15" spans="1:7">
      <c r="A15" s="14"/>
      <c r="E15" s="7"/>
    </row>
    <row r="16" spans="1:7">
      <c r="A16" s="14"/>
      <c r="E16" s="7"/>
    </row>
    <row r="17" spans="1:5">
      <c r="A17" s="14"/>
      <c r="E17" s="7"/>
    </row>
    <row r="18" spans="1:5">
      <c r="A18" s="14"/>
      <c r="E18" s="7"/>
    </row>
    <row r="19" spans="1:5">
      <c r="A19" s="14"/>
      <c r="E19" s="7"/>
    </row>
    <row r="20" spans="1:5">
      <c r="A20" s="14"/>
      <c r="E20" s="7"/>
    </row>
    <row r="21" spans="1:5">
      <c r="A21" s="14"/>
      <c r="E21" s="7"/>
    </row>
    <row r="22" spans="1:5">
      <c r="A22" s="14"/>
      <c r="E22" s="7"/>
    </row>
    <row r="23" spans="1:5">
      <c r="A23" s="14"/>
      <c r="E23" s="7"/>
    </row>
    <row r="24" spans="1:5">
      <c r="A24" s="14"/>
      <c r="E24" s="7"/>
    </row>
    <row r="25" spans="1:5">
      <c r="A25" s="14"/>
      <c r="E25" s="7"/>
    </row>
    <row r="26" spans="1:5">
      <c r="A26" s="14"/>
      <c r="E26" s="7"/>
    </row>
    <row r="27" spans="1:5">
      <c r="A27" s="14"/>
      <c r="E27" s="7"/>
    </row>
    <row r="28" spans="1:5">
      <c r="A28" s="14"/>
      <c r="E28" s="7"/>
    </row>
    <row r="29" spans="1:5">
      <c r="A29" s="14"/>
      <c r="E29" s="7"/>
    </row>
    <row r="30" spans="1:5">
      <c r="A30" s="14"/>
      <c r="E30" s="7"/>
    </row>
    <row r="31" spans="1:5">
      <c r="A31" s="14"/>
      <c r="E31" s="7"/>
    </row>
    <row r="32" spans="1:5">
      <c r="A32" s="14"/>
      <c r="E32" s="7"/>
    </row>
    <row r="33" spans="1:5">
      <c r="A33" s="14"/>
      <c r="E33" s="7"/>
    </row>
    <row r="34" spans="1:5">
      <c r="A34" s="14"/>
      <c r="E34" s="7"/>
    </row>
    <row r="35" spans="1:5">
      <c r="A35" s="14"/>
      <c r="E35" s="7"/>
    </row>
    <row r="36" spans="1:5">
      <c r="A36" s="14"/>
      <c r="E36" s="7"/>
    </row>
    <row r="37" spans="1:5">
      <c r="A37" s="14"/>
      <c r="E37" s="7"/>
    </row>
    <row r="38" spans="1:5">
      <c r="A38" s="14"/>
      <c r="E38" s="7"/>
    </row>
    <row r="39" spans="1:5">
      <c r="A39" s="14"/>
      <c r="E39" s="7"/>
    </row>
    <row r="40" spans="1:5">
      <c r="A40" s="14"/>
      <c r="E40" s="7"/>
    </row>
    <row r="41" spans="1:5">
      <c r="A41" s="14"/>
      <c r="E41" s="7"/>
    </row>
    <row r="42" spans="1:5">
      <c r="A42" s="14"/>
      <c r="E42" s="7"/>
    </row>
    <row r="43" spans="1:5">
      <c r="A43" s="14"/>
      <c r="E43" s="7"/>
    </row>
    <row r="44" spans="1:5">
      <c r="A44" s="14"/>
      <c r="E44" s="7"/>
    </row>
    <row r="45" spans="1:5">
      <c r="A45" s="14"/>
      <c r="E45" s="7"/>
    </row>
    <row r="46" spans="1:5">
      <c r="A46" s="14"/>
      <c r="E46" s="7"/>
    </row>
    <row r="47" spans="1:5">
      <c r="A47" s="14"/>
      <c r="E47" s="7"/>
    </row>
    <row r="48" spans="1:5">
      <c r="A48" s="14"/>
      <c r="E48" s="7"/>
    </row>
    <row r="49" spans="1:5">
      <c r="A49" s="14"/>
      <c r="E49" s="7"/>
    </row>
    <row r="50" spans="1:5">
      <c r="A50" s="14"/>
      <c r="E50" s="7"/>
    </row>
    <row r="51" spans="1:5">
      <c r="A51" s="14"/>
      <c r="E51" s="7"/>
    </row>
    <row r="52" spans="1:5">
      <c r="A52" s="14"/>
      <c r="E52" s="7"/>
    </row>
    <row r="53" spans="1:5">
      <c r="A53" s="14"/>
      <c r="E53" s="7"/>
    </row>
    <row r="54" spans="1:5">
      <c r="A54" s="14"/>
      <c r="E54" s="7"/>
    </row>
    <row r="55" spans="1:5">
      <c r="A55" s="14"/>
      <c r="E55" s="7"/>
    </row>
    <row r="56" spans="1:5">
      <c r="A56" s="14"/>
      <c r="E56" s="7"/>
    </row>
    <row r="57" spans="1:5">
      <c r="A57" s="14"/>
      <c r="E57" s="7"/>
    </row>
    <row r="58" spans="1:5">
      <c r="A58" s="14"/>
      <c r="E58" s="7"/>
    </row>
    <row r="59" spans="1:5">
      <c r="A59" s="14"/>
      <c r="E59" s="7"/>
    </row>
    <row r="60" spans="1:5">
      <c r="A60" s="14"/>
      <c r="E60" s="7"/>
    </row>
    <row r="61" spans="1:5">
      <c r="A61" s="14"/>
      <c r="E61" s="7"/>
    </row>
    <row r="62" spans="1:5">
      <c r="A62" s="14"/>
      <c r="E62" s="7"/>
    </row>
    <row r="63" spans="1:5">
      <c r="A63" s="14"/>
      <c r="E63" s="7"/>
    </row>
    <row r="64" spans="1:5">
      <c r="A64" s="14"/>
      <c r="E64" s="7"/>
    </row>
    <row r="65" spans="1:5">
      <c r="A65" s="14"/>
      <c r="E65" s="7"/>
    </row>
    <row r="66" spans="1:5">
      <c r="A66" s="14"/>
      <c r="E66" s="7"/>
    </row>
    <row r="67" spans="1:5">
      <c r="A67" s="14"/>
      <c r="E67" s="7"/>
    </row>
    <row r="68" spans="1:5">
      <c r="A68" s="14"/>
      <c r="E68" s="7"/>
    </row>
    <row r="69" spans="1:5">
      <c r="A69" s="14"/>
      <c r="E69" s="7"/>
    </row>
    <row r="70" spans="1:5">
      <c r="A70" s="14"/>
      <c r="E70" s="7"/>
    </row>
    <row r="71" spans="1:5">
      <c r="A71" s="14"/>
      <c r="E71" s="7"/>
    </row>
    <row r="72" spans="1:5">
      <c r="A72" s="14"/>
      <c r="E72" s="7"/>
    </row>
    <row r="73" spans="1:5">
      <c r="A73" s="14"/>
      <c r="E73" s="7"/>
    </row>
    <row r="74" spans="1:5">
      <c r="A74" s="14"/>
      <c r="E74" s="7"/>
    </row>
    <row r="75" spans="1:5">
      <c r="A75" s="14"/>
      <c r="E75" s="7"/>
    </row>
    <row r="76" spans="1:5">
      <c r="A76" s="14"/>
      <c r="E76" s="7"/>
    </row>
    <row r="77" spans="1:5">
      <c r="A77" s="14"/>
      <c r="E77" s="7"/>
    </row>
    <row r="78" spans="1:5">
      <c r="A78" s="14"/>
      <c r="E78" s="7"/>
    </row>
    <row r="79" spans="1:5">
      <c r="A79" s="14"/>
      <c r="E79" s="7"/>
    </row>
    <row r="80" spans="1:5">
      <c r="A80" s="14"/>
      <c r="E80" s="7"/>
    </row>
    <row r="81" spans="1:5">
      <c r="A81" s="14"/>
      <c r="E81" s="7"/>
    </row>
    <row r="82" spans="1:5">
      <c r="A82" s="14"/>
      <c r="E82" s="7"/>
    </row>
    <row r="83" spans="1:5">
      <c r="A83" s="14"/>
      <c r="E83" s="7"/>
    </row>
    <row r="84" spans="1:5">
      <c r="A84" s="14"/>
      <c r="E84" s="7"/>
    </row>
    <row r="85" spans="1:5">
      <c r="A85" s="14"/>
      <c r="E85" s="7"/>
    </row>
    <row r="86" spans="1:5">
      <c r="A86" s="14"/>
      <c r="E86" s="7"/>
    </row>
    <row r="87" spans="1:5">
      <c r="A87" s="14"/>
      <c r="E87" s="7"/>
    </row>
    <row r="88" spans="1:5">
      <c r="A88" s="14"/>
      <c r="E88" s="7"/>
    </row>
    <row r="89" spans="1:5">
      <c r="A89" s="14"/>
      <c r="E89" s="7"/>
    </row>
    <row r="90" spans="1:5">
      <c r="A90" s="14"/>
      <c r="E90" s="7"/>
    </row>
    <row r="91" spans="1:5">
      <c r="A91" s="14"/>
      <c r="E91" s="7"/>
    </row>
    <row r="92" spans="1:5">
      <c r="A92" s="14"/>
      <c r="E92" s="7"/>
    </row>
    <row r="93" spans="1:5">
      <c r="A93" s="14"/>
      <c r="E93" s="7"/>
    </row>
    <row r="94" spans="1:5">
      <c r="A94" s="14"/>
      <c r="E94" s="7"/>
    </row>
    <row r="95" spans="1:5">
      <c r="A95" s="14"/>
      <c r="E95" s="7"/>
    </row>
    <row r="96" spans="1:5">
      <c r="A96" s="14"/>
      <c r="E96" s="7"/>
    </row>
    <row r="97" spans="1:5">
      <c r="A97" s="14"/>
      <c r="E97" s="7"/>
    </row>
    <row r="98" spans="1:5">
      <c r="A98" s="14"/>
      <c r="E98" s="7"/>
    </row>
    <row r="99" spans="1:5">
      <c r="A99" s="14"/>
      <c r="E99" s="7"/>
    </row>
    <row r="100" spans="1:5">
      <c r="A100" s="14"/>
      <c r="E100" s="7"/>
    </row>
  </sheetData>
  <mergeCells count="2">
    <mergeCell ref="A1:G1"/>
    <mergeCell ref="A2:G2"/>
  </mergeCells>
  <dataValidations count="1">
    <dataValidation type="list" sqref="B5:B100" xr:uid="{00000000-0002-0000-0600-000000000000}">
      <formula1>"Chemicals,Equipment,Advertising,Insurance,Fuel,Software,Phone,Rent,Other"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"/>
  <sheetViews>
    <sheetView workbookViewId="0"/>
  </sheetViews>
  <sheetFormatPr defaultRowHeight="14"/>
  <cols>
    <col min="1" max="5" width="22" customWidth="1"/>
  </cols>
  <sheetData>
    <row r="1" spans="1:10" ht="20" customHeight="1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8.649999999999999" customHeight="1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</row>
    <row r="4" spans="1:10">
      <c r="A4" s="3" t="s">
        <v>150</v>
      </c>
      <c r="B4" s="3" t="s">
        <v>3</v>
      </c>
      <c r="D4" s="3" t="s">
        <v>151</v>
      </c>
      <c r="E4" s="3" t="s">
        <v>3</v>
      </c>
    </row>
    <row r="5" spans="1:10">
      <c r="A5" t="s">
        <v>152</v>
      </c>
      <c r="B5" s="7">
        <f>SUMIF(Jobs!E5:E100,"Completed",Jobs!F5:F100)</f>
        <v>463</v>
      </c>
      <c r="D5" t="s">
        <v>153</v>
      </c>
      <c r="E5">
        <f>COUNTIF(Jobs!E5:E100,"Completed")</f>
        <v>2</v>
      </c>
    </row>
    <row r="6" spans="1:10">
      <c r="A6" t="s">
        <v>154</v>
      </c>
      <c r="B6" s="7">
        <f>SUMIF(Jobs!E5:E100,"Completed",Jobs!N5:N100)</f>
        <v>230.06</v>
      </c>
      <c r="D6" t="s">
        <v>155</v>
      </c>
      <c r="E6" s="7">
        <f>IFERROR(B5/E5,0)</f>
        <v>231.5</v>
      </c>
    </row>
    <row r="7" spans="1:10">
      <c r="A7" t="s">
        <v>156</v>
      </c>
      <c r="B7" s="7">
        <f>IFERROR(AVERAGEIF(Jobs!E5:E100,"Completed",Jobs!N5:N100),0)</f>
        <v>115.03</v>
      </c>
      <c r="D7" t="s">
        <v>157</v>
      </c>
      <c r="E7" s="13">
        <f>IFERROR(B6/B5,0)</f>
        <v>0.49688984881209503</v>
      </c>
    </row>
    <row r="8" spans="1:10">
      <c r="A8" t="s">
        <v>158</v>
      </c>
      <c r="B8" s="7">
        <f>SUMIF('Invoice Register'!I5:I100,"Unpaid",'Invoice Register'!H5:H100)+SUMIF('Invoice Register'!I5:I100,"Overdue",'Invoice Register'!H5:H100)</f>
        <v>0</v>
      </c>
      <c r="D8" t="s">
        <v>159</v>
      </c>
      <c r="E8" s="7">
        <f>B6-B9</f>
        <v>-209.94</v>
      </c>
    </row>
    <row r="9" spans="1:10">
      <c r="A9" t="s">
        <v>160</v>
      </c>
      <c r="B9" s="7">
        <f>SUM(Expenses!E5:E100)</f>
        <v>440</v>
      </c>
    </row>
    <row r="12" spans="1:10">
      <c r="A12" s="3" t="s">
        <v>4</v>
      </c>
      <c r="B12" s="3" t="s">
        <v>161</v>
      </c>
      <c r="C12" s="3" t="s">
        <v>162</v>
      </c>
    </row>
    <row r="13" spans="1:10">
      <c r="A13" t="s">
        <v>17</v>
      </c>
      <c r="B13" s="7">
        <v>290</v>
      </c>
      <c r="C13" s="7">
        <v>166</v>
      </c>
    </row>
    <row r="14" spans="1:10">
      <c r="A14" t="s">
        <v>14</v>
      </c>
      <c r="B14" s="7">
        <v>159</v>
      </c>
      <c r="C14" s="7">
        <v>75</v>
      </c>
    </row>
    <row r="15" spans="1:10">
      <c r="A15" t="s">
        <v>22</v>
      </c>
      <c r="B15" s="7">
        <v>0</v>
      </c>
      <c r="C15" s="7">
        <v>0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4"/>
  <sheetViews>
    <sheetView workbookViewId="0"/>
  </sheetViews>
  <sheetFormatPr defaultRowHeight="14"/>
  <cols>
    <col min="1" max="1" width="12" customWidth="1"/>
    <col min="2" max="2" width="26" customWidth="1"/>
    <col min="3" max="8" width="14" customWidth="1"/>
  </cols>
  <sheetData>
    <row r="1" spans="1:8" ht="20" customHeight="1">
      <c r="A1" s="95" t="s">
        <v>163</v>
      </c>
      <c r="B1" s="95"/>
      <c r="C1" s="95"/>
      <c r="D1" s="95"/>
      <c r="E1" s="95"/>
      <c r="F1" s="95"/>
      <c r="G1" s="95"/>
      <c r="H1" s="95"/>
    </row>
    <row r="2" spans="1:8" ht="6.65" customHeight="1">
      <c r="A2" s="96"/>
      <c r="B2" s="96"/>
      <c r="C2" s="97"/>
      <c r="D2" s="97"/>
      <c r="E2" s="97"/>
      <c r="F2" s="97"/>
      <c r="G2" s="97"/>
      <c r="H2" s="97"/>
    </row>
    <row r="3" spans="1:8" ht="20" customHeight="1">
      <c r="A3" s="62" t="s">
        <v>164</v>
      </c>
      <c r="B3" s="87" t="s">
        <v>165</v>
      </c>
      <c r="C3" s="87"/>
      <c r="D3" s="87"/>
      <c r="E3" s="87"/>
      <c r="F3" s="87"/>
      <c r="G3" s="87"/>
      <c r="H3" s="88"/>
    </row>
    <row r="4" spans="1:8" ht="20" customHeight="1">
      <c r="A4" s="63" t="s">
        <v>166</v>
      </c>
      <c r="B4" s="89" t="s">
        <v>167</v>
      </c>
      <c r="C4" s="89"/>
      <c r="D4" s="89"/>
      <c r="E4" s="89"/>
      <c r="F4" s="89"/>
      <c r="G4" s="89"/>
      <c r="H4" s="90"/>
    </row>
    <row r="5" spans="1:8" ht="20" customHeight="1">
      <c r="A5" s="63" t="s">
        <v>168</v>
      </c>
      <c r="B5" s="91" t="s">
        <v>169</v>
      </c>
      <c r="C5" s="91"/>
      <c r="D5" s="91"/>
      <c r="E5" s="91"/>
      <c r="F5" s="91"/>
      <c r="G5" s="91"/>
      <c r="H5" s="92"/>
    </row>
    <row r="6" spans="1:8" ht="20" customHeight="1">
      <c r="A6" s="63" t="s">
        <v>170</v>
      </c>
      <c r="B6" s="89" t="s">
        <v>171</v>
      </c>
      <c r="C6" s="89"/>
      <c r="D6" s="89"/>
      <c r="E6" s="89"/>
      <c r="F6" s="89"/>
      <c r="G6" s="89"/>
      <c r="H6" s="90"/>
    </row>
    <row r="7" spans="1:8" ht="20" customHeight="1">
      <c r="A7" s="63" t="s">
        <v>172</v>
      </c>
      <c r="B7" s="91" t="s">
        <v>173</v>
      </c>
      <c r="C7" s="91"/>
      <c r="D7" s="91"/>
      <c r="E7" s="91"/>
      <c r="F7" s="91"/>
      <c r="G7" s="91"/>
      <c r="H7" s="92"/>
    </row>
    <row r="8" spans="1:8" ht="20" customHeight="1">
      <c r="A8" s="63" t="s">
        <v>174</v>
      </c>
      <c r="B8" s="89" t="s">
        <v>175</v>
      </c>
      <c r="C8" s="89"/>
      <c r="D8" s="89"/>
      <c r="E8" s="89"/>
      <c r="F8" s="89"/>
      <c r="G8" s="89"/>
      <c r="H8" s="90"/>
    </row>
    <row r="9" spans="1:8" ht="20" customHeight="1">
      <c r="A9" s="63" t="s">
        <v>176</v>
      </c>
      <c r="B9" s="91" t="s">
        <v>177</v>
      </c>
      <c r="C9" s="91"/>
      <c r="D9" s="91"/>
      <c r="E9" s="91"/>
      <c r="F9" s="91"/>
      <c r="G9" s="91"/>
      <c r="H9" s="92"/>
    </row>
    <row r="10" spans="1:8" ht="20" customHeight="1">
      <c r="A10" s="63" t="s">
        <v>178</v>
      </c>
      <c r="B10" s="89" t="s">
        <v>179</v>
      </c>
      <c r="C10" s="89"/>
      <c r="D10" s="89"/>
      <c r="E10" s="89"/>
      <c r="F10" s="89"/>
      <c r="G10" s="89"/>
      <c r="H10" s="90"/>
    </row>
    <row r="11" spans="1:8" ht="20" customHeight="1">
      <c r="A11" s="63" t="s">
        <v>180</v>
      </c>
      <c r="B11" s="91" t="s">
        <v>181</v>
      </c>
      <c r="C11" s="91"/>
      <c r="D11" s="91"/>
      <c r="E11" s="91"/>
      <c r="F11" s="91"/>
      <c r="G11" s="91"/>
      <c r="H11" s="92"/>
    </row>
    <row r="12" spans="1:8" ht="20" customHeight="1">
      <c r="A12" s="61"/>
      <c r="B12" s="85"/>
      <c r="C12" s="85"/>
      <c r="D12" s="85"/>
      <c r="E12" s="85"/>
      <c r="F12" s="85"/>
      <c r="G12" s="85"/>
      <c r="H12" s="86"/>
    </row>
    <row r="13" spans="1:8" ht="16" customHeight="1">
      <c r="A13" s="64" t="s">
        <v>182</v>
      </c>
      <c r="B13" s="93" t="s">
        <v>183</v>
      </c>
      <c r="C13" s="93"/>
      <c r="D13" s="93"/>
      <c r="E13" s="93"/>
      <c r="F13" s="93"/>
      <c r="G13" s="93"/>
      <c r="H13" s="94"/>
    </row>
    <row r="14" spans="1:8" ht="13.4" customHeight="1">
      <c r="A14" s="65" t="s">
        <v>72</v>
      </c>
      <c r="B14" s="66" t="s">
        <v>184</v>
      </c>
      <c r="C14" s="66"/>
      <c r="D14" s="67" t="s">
        <v>185</v>
      </c>
      <c r="E14" s="66" t="s">
        <v>186</v>
      </c>
      <c r="F14" s="66"/>
      <c r="G14" s="66"/>
      <c r="H14" s="68"/>
    </row>
  </sheetData>
  <mergeCells count="13">
    <mergeCell ref="B13:H13"/>
    <mergeCell ref="A1:H1"/>
    <mergeCell ref="A2:H2"/>
    <mergeCell ref="B12:H12"/>
    <mergeCell ref="B3:H3"/>
    <mergeCell ref="B4:H4"/>
    <mergeCell ref="B5:H5"/>
    <mergeCell ref="B6:H6"/>
    <mergeCell ref="B7:H7"/>
    <mergeCell ref="B8:H8"/>
    <mergeCell ref="B9:H9"/>
    <mergeCell ref="B10:H10"/>
    <mergeCell ref="B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Setup</vt:lpstr>
      <vt:lpstr>Customers</vt:lpstr>
      <vt:lpstr>Pricing Calculator</vt:lpstr>
      <vt:lpstr>Jobs</vt:lpstr>
      <vt:lpstr>Invoice Register</vt:lpstr>
      <vt:lpstr>Invoice Builder</vt:lpstr>
      <vt:lpstr>Expenses</vt:lpstr>
      <vt:lpstr>Dashboard</vt:lpstr>
      <vt:lpstr>Start Here</vt:lpstr>
      <vt:lpstr>Invoice Input</vt:lpstr>
      <vt:lpstr>Job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Ryberg</dc:creator>
  <cp:lastModifiedBy>Ryberg, Shane (CMS/OAGM)</cp:lastModifiedBy>
  <dcterms:created xsi:type="dcterms:W3CDTF">2026-08-24T15:31:33Z</dcterms:created>
  <dcterms:modified xsi:type="dcterms:W3CDTF">2026-08-24T15:31:33Z</dcterms:modified>
</cp:coreProperties>
</file>